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12" windowWidth="16500" windowHeight="8988" tabRatio="654" activeTab="1"/>
  </bookViews>
  <sheets>
    <sheet name="Aufsichten" sheetId="1" r:id="rId1"/>
    <sheet name="U14" sheetId="2" r:id="rId2"/>
    <sheet name="U18" sheetId="3" r:id="rId3"/>
    <sheet name="U23m" sheetId="4" r:id="rId4"/>
    <sheet name="MÄ" sheetId="5" r:id="rId5"/>
    <sheet name="Sen A" sheetId="6" r:id="rId6"/>
    <sheet name="Sen B" sheetId="7" r:id="rId7"/>
    <sheet name="U23w" sheetId="8" r:id="rId8"/>
    <sheet name="FR" sheetId="9" r:id="rId9"/>
    <sheet name="DA A" sheetId="10" r:id="rId10"/>
    <sheet name="DA B" sheetId="11" r:id="rId11"/>
    <sheet name="Startreihenfolge" sheetId="12" r:id="rId12"/>
  </sheets>
  <externalReferences>
    <externalReference r:id="rId15"/>
  </externalReferences>
  <definedNames>
    <definedName name="_xlnm.Print_Area" localSheetId="9">'DA A'!$A$1:$K$29</definedName>
    <definedName name="_xlnm.Print_Area" localSheetId="10">'DA B'!$A$1:$K$26</definedName>
    <definedName name="_xlnm.Print_Area" localSheetId="8">'FR'!$A$1:$K$33</definedName>
    <definedName name="_xlnm.Print_Area" localSheetId="4">'MÄ'!$A$1:$K$42</definedName>
    <definedName name="_xlnm.Print_Area" localSheetId="5">'Sen A'!$A$1:$K$36</definedName>
    <definedName name="_xlnm.Print_Area" localSheetId="6">'Sen B'!$A$1:$K$32</definedName>
    <definedName name="_xlnm.Print_Area" localSheetId="1">'U14'!$A$1:$K$26</definedName>
    <definedName name="_xlnm.Print_Area" localSheetId="2">'U18'!$A$1:$K$26</definedName>
    <definedName name="_xlnm.Print_Area" localSheetId="3">'U23m'!$A$1:$K$26</definedName>
    <definedName name="_xlnm.Print_Area" localSheetId="7">'U23w'!$A$1:$K$22</definedName>
  </definedNames>
  <calcPr fullCalcOnLoad="1"/>
</workbook>
</file>

<file path=xl/sharedStrings.xml><?xml version="1.0" encoding="utf-8"?>
<sst xmlns="http://schemas.openxmlformats.org/spreadsheetml/2006/main" count="704" uniqueCount="400">
  <si>
    <t>Verein/</t>
  </si>
  <si>
    <t>Platz</t>
  </si>
  <si>
    <t>Zeit</t>
  </si>
  <si>
    <t>Name, Vorname</t>
  </si>
  <si>
    <t>JG</t>
  </si>
  <si>
    <t>Einzelklub</t>
  </si>
  <si>
    <t>Vorlauf</t>
  </si>
  <si>
    <t>Endlauf</t>
  </si>
  <si>
    <t>Gesamt</t>
  </si>
  <si>
    <t>ABR</t>
  </si>
  <si>
    <t>F</t>
  </si>
  <si>
    <t>VORLAUF</t>
  </si>
  <si>
    <t>ENDLAUF</t>
  </si>
  <si>
    <t>Volle</t>
  </si>
  <si>
    <t>Abr</t>
  </si>
  <si>
    <t>Ges</t>
  </si>
  <si>
    <t>CR H'aurach</t>
  </si>
  <si>
    <t>SC H'aurach</t>
  </si>
  <si>
    <t>GH H'aurach</t>
  </si>
  <si>
    <t>SC Adelsdorf</t>
  </si>
  <si>
    <t>Tuspo Heroldsberg</t>
  </si>
  <si>
    <t>SKK Heroldsberg</t>
  </si>
  <si>
    <t>KC Hannberg</t>
  </si>
  <si>
    <t>GH Höchstadt</t>
  </si>
  <si>
    <t>TSV Neuhaus</t>
  </si>
  <si>
    <t xml:space="preserve">KV Erlangen </t>
  </si>
  <si>
    <t xml:space="preserve">KV Röttenbach </t>
  </si>
  <si>
    <t>KV Forchheim</t>
  </si>
  <si>
    <t xml:space="preserve">TSV Hemhofen </t>
  </si>
  <si>
    <t>FC Stöckach</t>
  </si>
  <si>
    <t>Höchstadt 1</t>
  </si>
  <si>
    <t>Neuhaus 1</t>
  </si>
  <si>
    <t>Röttenbach 2</t>
  </si>
  <si>
    <t>Röttenbach 1</t>
  </si>
  <si>
    <t>Erlangen 3</t>
  </si>
  <si>
    <t>Erlangen 2</t>
  </si>
  <si>
    <t>Erlangen 1</t>
  </si>
  <si>
    <t>Hemhofen 2</t>
  </si>
  <si>
    <t>Hemhofen 1</t>
  </si>
  <si>
    <t>Röttenbach</t>
  </si>
  <si>
    <t>Hemhofen</t>
  </si>
  <si>
    <t>Adelsdorf 2</t>
  </si>
  <si>
    <t>Adelsdorf 1</t>
  </si>
  <si>
    <t>Adelsdorf</t>
  </si>
  <si>
    <t>1. Eingabe von Ergebnissen</t>
  </si>
  <si>
    <t>2. Automatisches Rechnen / Formeln</t>
  </si>
  <si>
    <t>nach Eingabe der Ergebnisse !</t>
  </si>
  <si>
    <r>
      <t xml:space="preserve">In der oberen Menüleiste  </t>
    </r>
    <r>
      <rPr>
        <b/>
        <sz val="10"/>
        <rFont val="Arial"/>
        <family val="2"/>
      </rPr>
      <t xml:space="preserve">DATEN  </t>
    </r>
    <r>
      <rPr>
        <sz val="10"/>
        <rFont val="Arial"/>
        <family val="2"/>
      </rPr>
      <t>anklicken, danach öffnet sich ein Menü</t>
    </r>
    <r>
      <rPr>
        <b/>
        <sz val="10"/>
        <rFont val="Arial"/>
        <family val="2"/>
      </rPr>
      <t xml:space="preserve">  SORTIEREN</t>
    </r>
    <r>
      <rPr>
        <sz val="10"/>
        <rFont val="Arial"/>
        <family val="0"/>
      </rPr>
      <t xml:space="preserve"> </t>
    </r>
  </si>
  <si>
    <t>Nach Anklicken von Sortieren öffnet sich ein weiteres Menü:</t>
  </si>
  <si>
    <t>Daten wurden jetzt sortiert !</t>
  </si>
  <si>
    <r>
      <t xml:space="preserve">Verein bzw. Klub vom Starter in Spalte  </t>
    </r>
    <r>
      <rPr>
        <b/>
        <sz val="10"/>
        <rFont val="MS Sans Serif"/>
        <family val="2"/>
      </rPr>
      <t>E</t>
    </r>
    <r>
      <rPr>
        <sz val="10"/>
        <rFont val="MS Sans Serif"/>
        <family val="2"/>
      </rPr>
      <t xml:space="preserve">  eingeben</t>
    </r>
  </si>
  <si>
    <r>
      <t xml:space="preserve">Ergebnisse </t>
    </r>
    <r>
      <rPr>
        <b/>
        <sz val="10"/>
        <color indexed="10"/>
        <rFont val="MS Sans Serif"/>
        <family val="2"/>
      </rPr>
      <t>Vorlauf</t>
    </r>
    <r>
      <rPr>
        <sz val="10"/>
        <rFont val="MS Sans Serif"/>
        <family val="2"/>
      </rPr>
      <t xml:space="preserve">  "Volle / Abräumen"  in Spalte  </t>
    </r>
    <r>
      <rPr>
        <b/>
        <sz val="10"/>
        <color indexed="10"/>
        <rFont val="MS Sans Serif"/>
        <family val="2"/>
      </rPr>
      <t>L</t>
    </r>
    <r>
      <rPr>
        <b/>
        <sz val="10"/>
        <rFont val="MS Sans Serif"/>
        <family val="2"/>
      </rPr>
      <t xml:space="preserve">  / </t>
    </r>
    <r>
      <rPr>
        <b/>
        <sz val="10"/>
        <color indexed="10"/>
        <rFont val="MS Sans Serif"/>
        <family val="2"/>
      </rPr>
      <t xml:space="preserve"> M</t>
    </r>
    <r>
      <rPr>
        <sz val="10"/>
        <rFont val="MS Sans Serif"/>
        <family val="2"/>
      </rPr>
      <t xml:space="preserve">  eingeben</t>
    </r>
  </si>
  <si>
    <r>
      <t xml:space="preserve">Ergebnisse </t>
    </r>
    <r>
      <rPr>
        <b/>
        <sz val="10"/>
        <color indexed="10"/>
        <rFont val="MS Sans Serif"/>
        <family val="2"/>
      </rPr>
      <t>Vorlauf</t>
    </r>
    <r>
      <rPr>
        <sz val="10"/>
        <rFont val="MS Sans Serif"/>
        <family val="2"/>
      </rPr>
      <t xml:space="preserve">  "Fehler"  in Spalte  </t>
    </r>
    <r>
      <rPr>
        <b/>
        <sz val="10"/>
        <color indexed="10"/>
        <rFont val="MS Sans Serif"/>
        <family val="2"/>
      </rPr>
      <t>O</t>
    </r>
    <r>
      <rPr>
        <b/>
        <sz val="10"/>
        <rFont val="MS Sans Serif"/>
        <family val="2"/>
      </rPr>
      <t> </t>
    </r>
    <r>
      <rPr>
        <sz val="10"/>
        <rFont val="MS Sans Serif"/>
        <family val="2"/>
      </rPr>
      <t xml:space="preserve"> eingeben</t>
    </r>
  </si>
  <si>
    <r>
      <t xml:space="preserve">Ergebnisse </t>
    </r>
    <r>
      <rPr>
        <b/>
        <sz val="10"/>
        <color indexed="12"/>
        <rFont val="MS Sans Serif"/>
        <family val="2"/>
      </rPr>
      <t>Endlauf</t>
    </r>
    <r>
      <rPr>
        <sz val="10"/>
        <rFont val="MS Sans Serif"/>
        <family val="2"/>
      </rPr>
      <t xml:space="preserve">  "Volle / Abräumen"  in Spalte  </t>
    </r>
    <r>
      <rPr>
        <b/>
        <sz val="10"/>
        <color indexed="12"/>
        <rFont val="MS Sans Serif"/>
        <family val="2"/>
      </rPr>
      <t>Q</t>
    </r>
    <r>
      <rPr>
        <b/>
        <sz val="10"/>
        <rFont val="MS Sans Serif"/>
        <family val="2"/>
      </rPr>
      <t xml:space="preserve">  /  </t>
    </r>
    <r>
      <rPr>
        <b/>
        <sz val="10"/>
        <color indexed="12"/>
        <rFont val="MS Sans Serif"/>
        <family val="2"/>
      </rPr>
      <t>R</t>
    </r>
    <r>
      <rPr>
        <sz val="10"/>
        <rFont val="MS Sans Serif"/>
        <family val="2"/>
      </rPr>
      <t xml:space="preserve">  eingeben</t>
    </r>
  </si>
  <si>
    <r>
      <t xml:space="preserve">Ergebnisse </t>
    </r>
    <r>
      <rPr>
        <b/>
        <sz val="10"/>
        <color indexed="12"/>
        <rFont val="MS Sans Serif"/>
        <family val="2"/>
      </rPr>
      <t>Endlauf</t>
    </r>
    <r>
      <rPr>
        <sz val="10"/>
        <rFont val="MS Sans Serif"/>
        <family val="2"/>
      </rPr>
      <t xml:space="preserve">  "Fehler"  in Spalte  </t>
    </r>
    <r>
      <rPr>
        <b/>
        <sz val="10"/>
        <color indexed="12"/>
        <rFont val="MS Sans Serif"/>
        <family val="2"/>
      </rPr>
      <t>T</t>
    </r>
    <r>
      <rPr>
        <b/>
        <sz val="10"/>
        <rFont val="MS Sans Serif"/>
        <family val="2"/>
      </rPr>
      <t> </t>
    </r>
    <r>
      <rPr>
        <sz val="10"/>
        <rFont val="MS Sans Serif"/>
        <family val="2"/>
      </rPr>
      <t xml:space="preserve"> eingeben</t>
    </r>
  </si>
  <si>
    <r>
      <t xml:space="preserve">Name, Vorname vom Starter in Spalte  </t>
    </r>
    <r>
      <rPr>
        <b/>
        <sz val="10"/>
        <rFont val="Arial"/>
        <family val="2"/>
      </rPr>
      <t xml:space="preserve">C </t>
    </r>
    <r>
      <rPr>
        <sz val="10"/>
        <rFont val="Arial"/>
        <family val="0"/>
      </rPr>
      <t xml:space="preserve"> eingeben</t>
    </r>
  </si>
  <si>
    <r>
      <t xml:space="preserve">Gesamtergebnisse werden automatisch gerechnet &gt;  in Spalte  </t>
    </r>
    <r>
      <rPr>
        <b/>
        <sz val="10"/>
        <rFont val="Arial"/>
        <family val="2"/>
      </rPr>
      <t xml:space="preserve">N </t>
    </r>
    <r>
      <rPr>
        <sz val="10"/>
        <rFont val="Arial"/>
        <family val="2"/>
      </rPr>
      <t>(Vorlauf) und</t>
    </r>
    <r>
      <rPr>
        <b/>
        <sz val="10"/>
        <rFont val="Arial"/>
        <family val="2"/>
      </rPr>
      <t xml:space="preserve"> S </t>
    </r>
    <r>
      <rPr>
        <sz val="10"/>
        <rFont val="Arial"/>
        <family val="2"/>
      </rPr>
      <t>(Endlauf)</t>
    </r>
  </si>
  <si>
    <r>
      <t>Es werden automatisch die Gesamtergebnisse Vorlauf und Endlauf (Spalte </t>
    </r>
    <r>
      <rPr>
        <b/>
        <sz val="10"/>
        <rFont val="MS Sans Serif"/>
        <family val="2"/>
      </rPr>
      <t xml:space="preserve">F </t>
    </r>
    <r>
      <rPr>
        <sz val="10"/>
        <rFont val="MS Sans Serif"/>
        <family val="2"/>
      </rPr>
      <t xml:space="preserve">+ </t>
    </r>
    <r>
      <rPr>
        <b/>
        <sz val="10"/>
        <rFont val="MS Sans Serif"/>
        <family val="2"/>
      </rPr>
      <t>G</t>
    </r>
    <r>
      <rPr>
        <sz val="10"/>
        <rFont val="MS Sans Serif"/>
        <family val="2"/>
      </rPr>
      <t>) übertragen.</t>
    </r>
  </si>
  <si>
    <r>
      <t>Weiterhin automatisch gerechnet werden die Spalten</t>
    </r>
    <r>
      <rPr>
        <b/>
        <sz val="10"/>
        <rFont val="MS Sans Serif"/>
        <family val="2"/>
      </rPr>
      <t> H</t>
    </r>
    <r>
      <rPr>
        <sz val="10"/>
        <rFont val="MS Sans Serif"/>
        <family val="2"/>
      </rPr>
      <t xml:space="preserve"> (Gesamt), </t>
    </r>
    <r>
      <rPr>
        <b/>
        <sz val="10"/>
        <rFont val="MS Sans Serif"/>
        <family val="2"/>
      </rPr>
      <t>I</t>
    </r>
    <r>
      <rPr>
        <sz val="10"/>
        <rFont val="MS Sans Serif"/>
        <family val="2"/>
      </rPr>
      <t xml:space="preserve"> (Abräumen-Gesamt) und </t>
    </r>
    <r>
      <rPr>
        <b/>
        <sz val="10"/>
        <rFont val="MS Sans Serif"/>
        <family val="2"/>
      </rPr>
      <t>J</t>
    </r>
    <r>
      <rPr>
        <sz val="10"/>
        <rFont val="MS Sans Serif"/>
        <family val="2"/>
      </rPr>
      <t xml:space="preserve"> (Fehler-Gesamt) </t>
    </r>
  </si>
  <si>
    <t>3. Sortieren von Datensätzen</t>
  </si>
  <si>
    <r>
      <t>Sortieren nach Spalte</t>
    </r>
    <r>
      <rPr>
        <b/>
        <sz val="10"/>
        <rFont val="MS Sans Serif"/>
        <family val="2"/>
      </rPr>
      <t xml:space="preserve"> </t>
    </r>
    <r>
      <rPr>
        <b/>
        <sz val="10"/>
        <rFont val="MS Sans Serif"/>
        <family val="2"/>
      </rPr>
      <t>H</t>
    </r>
    <r>
      <rPr>
        <b/>
        <sz val="10"/>
        <rFont val="Arial"/>
        <family val="2"/>
      </rPr>
      <t xml:space="preserve"> absteigend</t>
    </r>
    <r>
      <rPr>
        <sz val="10"/>
        <rFont val="Arial"/>
        <family val="0"/>
      </rPr>
      <t xml:space="preserve">, danach nach Spalte </t>
    </r>
    <r>
      <rPr>
        <b/>
        <sz val="10"/>
        <rFont val="MS Sans Serif"/>
        <family val="2"/>
      </rPr>
      <t>I absteigend</t>
    </r>
    <r>
      <rPr>
        <sz val="10"/>
        <rFont val="Arial"/>
        <family val="0"/>
      </rPr>
      <t xml:space="preserve"> und </t>
    </r>
    <r>
      <rPr>
        <b/>
        <sz val="10"/>
        <rFont val="MS Sans Serif"/>
        <family val="2"/>
      </rPr>
      <t>J</t>
    </r>
    <r>
      <rPr>
        <b/>
        <sz val="10"/>
        <rFont val="Arial"/>
        <family val="2"/>
      </rPr>
      <t xml:space="preserve"> aufsteigend </t>
    </r>
    <r>
      <rPr>
        <sz val="10"/>
        <rFont val="Arial"/>
        <family val="2"/>
      </rPr>
      <t>( ist vorbelegt ! )</t>
    </r>
  </si>
  <si>
    <t>Bitte links die Zeilen des zu sortierenden Bereiches markieren</t>
  </si>
  <si>
    <r>
      <t>ohne</t>
    </r>
    <r>
      <rPr>
        <sz val="10"/>
        <rFont val="Arial"/>
        <family val="0"/>
      </rPr>
      <t xml:space="preserve"> Überschriften markieren ! </t>
    </r>
  </si>
  <si>
    <r>
      <t xml:space="preserve">&gt;&gt;&gt;&gt;&gt;&gt;   </t>
    </r>
    <r>
      <rPr>
        <b/>
        <sz val="10"/>
        <rFont val="Arial"/>
        <family val="2"/>
      </rPr>
      <t xml:space="preserve">OK   </t>
    </r>
    <r>
      <rPr>
        <sz val="10"/>
        <rFont val="Arial"/>
        <family val="2"/>
      </rPr>
      <t>betätigen</t>
    </r>
    <r>
      <rPr>
        <b/>
        <sz val="10"/>
        <rFont val="Arial"/>
        <family val="2"/>
      </rPr>
      <t xml:space="preserve"> </t>
    </r>
  </si>
  <si>
    <t>4. Ergebnismeldung nach Vor- und Endlauf</t>
  </si>
  <si>
    <t>5. Startzeiten für die Endläufe</t>
  </si>
  <si>
    <t>Bitte auf der Kegelbahn eine Telefon-Nummer aushängen, wo sich die Starter wegen ihrer Endlaufzeiten melden</t>
  </si>
  <si>
    <r>
      <t xml:space="preserve">können. Auf den Zettel bitte angeben  </t>
    </r>
    <r>
      <rPr>
        <b/>
        <sz val="10"/>
        <color indexed="10"/>
        <rFont val="Arial"/>
        <family val="2"/>
      </rPr>
      <t>Name, Telefon-Nr. Zeit</t>
    </r>
    <r>
      <rPr>
        <sz val="10"/>
        <rFont val="Arial"/>
        <family val="0"/>
      </rPr>
      <t xml:space="preserve"> in der angerufen werden kann.</t>
    </r>
  </si>
  <si>
    <t>6. Start- und Bahngebühren</t>
  </si>
  <si>
    <r>
      <t xml:space="preserve">Startgebühren müssen von den austragenden Vereinen </t>
    </r>
    <r>
      <rPr>
        <b/>
        <sz val="10"/>
        <rFont val="Arial"/>
        <family val="2"/>
      </rPr>
      <t>nicht</t>
    </r>
    <r>
      <rPr>
        <sz val="10"/>
        <rFont val="Arial"/>
        <family val="0"/>
      </rPr>
      <t xml:space="preserve"> kassiert werden, werden wie in den Vorjahren wieder</t>
    </r>
  </si>
  <si>
    <t>direkt abgebucht.</t>
  </si>
  <si>
    <t>Bahnabrechnungen müssen auch nicht gemacht werden, die Bahnzuschüsse werden vom Kreis automatisch an</t>
  </si>
  <si>
    <t>die austragenden Vereine überwiesen.</t>
  </si>
  <si>
    <t>Neuhaus 2</t>
  </si>
  <si>
    <t>Forchheim 2</t>
  </si>
  <si>
    <t>Forchheim 1</t>
  </si>
  <si>
    <t>Forchheim</t>
  </si>
  <si>
    <t>Höchstadt 2</t>
  </si>
  <si>
    <t>Erlangen 5</t>
  </si>
  <si>
    <t>Erlangen 4</t>
  </si>
  <si>
    <t>Erlangen 6</t>
  </si>
  <si>
    <t>Erlangen 11</t>
  </si>
  <si>
    <t>Erlangen 10</t>
  </si>
  <si>
    <t>Erlangen 9</t>
  </si>
  <si>
    <t>Erlangen 8</t>
  </si>
  <si>
    <t>Erlangen 7</t>
  </si>
  <si>
    <t>GH H'aurach 2</t>
  </si>
  <si>
    <t>GH H'aurach 1</t>
  </si>
  <si>
    <t>Röttenbach 3</t>
  </si>
  <si>
    <t xml:space="preserve">Dürrbeck, Margarete </t>
  </si>
  <si>
    <t>01.45</t>
  </si>
  <si>
    <t>Tonkovic, Ljubica</t>
  </si>
  <si>
    <t>Geist, Inge</t>
  </si>
  <si>
    <t>Siebenäuger, Inge</t>
  </si>
  <si>
    <t>Kotulla, Annerose</t>
  </si>
  <si>
    <t>Bittner, Adelheid</t>
  </si>
  <si>
    <t>11.49</t>
  </si>
  <si>
    <t>04.49</t>
  </si>
  <si>
    <t>05.51</t>
  </si>
  <si>
    <t>Paus, Marion</t>
  </si>
  <si>
    <t>Leppig, Petra</t>
  </si>
  <si>
    <t>08.60</t>
  </si>
  <si>
    <t>Huppek, Julia</t>
  </si>
  <si>
    <t>06.85</t>
  </si>
  <si>
    <t>Seckanovic, Damir</t>
  </si>
  <si>
    <t>01.92</t>
  </si>
  <si>
    <r>
      <t xml:space="preserve">   Vorlauf:  Bahn  1 - 4  (24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 Bahn  1 - 4   (12 Starter)</t>
    </r>
  </si>
  <si>
    <t>Neuhaus</t>
  </si>
  <si>
    <t>n.a.</t>
  </si>
  <si>
    <t>Adelsdorf 3</t>
  </si>
  <si>
    <r>
      <t xml:space="preserve">   Vorlauf:  Bahn  1 + 2  (18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 Bahn  3 + 4   (12 Starter)</t>
    </r>
  </si>
  <si>
    <t>Höchstadt</t>
  </si>
  <si>
    <t>Heym, Gitta</t>
  </si>
  <si>
    <t>07.55</t>
  </si>
  <si>
    <t>12.61</t>
  </si>
  <si>
    <t>Winkler, Regina</t>
  </si>
  <si>
    <t>12.57</t>
  </si>
  <si>
    <t>NN</t>
  </si>
  <si>
    <t>Hummel, Petra</t>
  </si>
  <si>
    <t>02.68</t>
  </si>
  <si>
    <t>09.55</t>
  </si>
  <si>
    <t>05.56</t>
  </si>
  <si>
    <t>Roth, Tanja</t>
  </si>
  <si>
    <t>Amon, Robert</t>
  </si>
  <si>
    <t>06.51</t>
  </si>
  <si>
    <t>Schulz, Jürgen</t>
  </si>
  <si>
    <t>03.36</t>
  </si>
  <si>
    <t>Arnold, Jörg</t>
  </si>
  <si>
    <t>04.40</t>
  </si>
  <si>
    <t>Baaske, Rudi</t>
  </si>
  <si>
    <t>06,51</t>
  </si>
  <si>
    <t>Bartikowski, Gerd</t>
  </si>
  <si>
    <t>08.44</t>
  </si>
  <si>
    <t>Köppelle, Ludwig</t>
  </si>
  <si>
    <t>09.52</t>
  </si>
  <si>
    <t>Polster, Richard</t>
  </si>
  <si>
    <t>10.51</t>
  </si>
  <si>
    <t>Beck, Wolfgang</t>
  </si>
  <si>
    <t>08.55</t>
  </si>
  <si>
    <t>Gumbrecht, Karlheinz</t>
  </si>
  <si>
    <t>03.56</t>
  </si>
  <si>
    <t>Scholten, Dieter</t>
  </si>
  <si>
    <t>Schuhmann, Adolf</t>
  </si>
  <si>
    <t>03.58</t>
  </si>
  <si>
    <t>Schweidler, Michael</t>
  </si>
  <si>
    <t>Bögelein, Karl-Heinz</t>
  </si>
  <si>
    <t>07.54</t>
  </si>
  <si>
    <t>Igel, Alfons</t>
  </si>
  <si>
    <t>07.53</t>
  </si>
  <si>
    <t>Ademovic, Adnan</t>
  </si>
  <si>
    <t>08.63</t>
  </si>
  <si>
    <t>Beck, Christian</t>
  </si>
  <si>
    <t>09.82</t>
  </si>
  <si>
    <t>Degen, Alexander</t>
  </si>
  <si>
    <t>08.81</t>
  </si>
  <si>
    <t>Dirian, Uwe</t>
  </si>
  <si>
    <t>03.67</t>
  </si>
  <si>
    <t>Flossmann, Christian</t>
  </si>
  <si>
    <t>09.70</t>
  </si>
  <si>
    <t>Gumbrecht, Heiko</t>
  </si>
  <si>
    <t>Hummel, Jürgen</t>
  </si>
  <si>
    <t>08.69</t>
  </si>
  <si>
    <t>Eibert, Manuel</t>
  </si>
  <si>
    <t>Bräunig, Alexander</t>
  </si>
  <si>
    <t>05.82</t>
  </si>
  <si>
    <t>07.61</t>
  </si>
  <si>
    <r>
      <t xml:space="preserve">Bitte direkt die Ergebnisse nach Vor- und Endlauf per E-Mail an </t>
    </r>
    <r>
      <rPr>
        <b/>
        <sz val="10"/>
        <color indexed="12"/>
        <rFont val="Arial"/>
        <family val="2"/>
      </rPr>
      <t>bv-bskv.mfr@ok.de</t>
    </r>
    <r>
      <rPr>
        <sz val="10"/>
        <rFont val="Arial"/>
        <family val="0"/>
      </rPr>
      <t xml:space="preserve"> durchgeben</t>
    </r>
  </si>
  <si>
    <t>Kreismeisterschaft 2014  -   SKV Röttenbach</t>
  </si>
  <si>
    <t>Kreismeisterschaft 2014  -   keine Auspielung</t>
  </si>
  <si>
    <t xml:space="preserve"> J u n i o r i n n e n       ( 01.07.1990 - 30.06.1995 )</t>
  </si>
  <si>
    <t>01. / 02. Februar 2014</t>
  </si>
  <si>
    <r>
      <t xml:space="preserve">   Vorlauf:  Bahn  3 + 4   /   Endlauf: </t>
    </r>
    <r>
      <rPr>
        <sz val="10"/>
        <rFont val="Arial"/>
        <family val="0"/>
      </rPr>
      <t xml:space="preserve"> Bahn  1 + 2  </t>
    </r>
  </si>
  <si>
    <t>Steiner, Jennifer</t>
  </si>
  <si>
    <t>02.92</t>
  </si>
  <si>
    <t>Teilnehmer an der Bezirksmeisterschaften 2014:   U23 weiblich  Platz 1 - 4</t>
  </si>
  <si>
    <t xml:space="preserve"> J u n i o r e n       ( 01.07.1990 - 30.06.1995 )</t>
  </si>
  <si>
    <r>
      <t xml:space="preserve">   Vorlauf:  Bahn  1 - 4  (6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 Bahn  1 - 4   (6 Starter)</t>
    </r>
  </si>
  <si>
    <t>12.92</t>
  </si>
  <si>
    <t>Neuper, Thomas</t>
  </si>
  <si>
    <t>07.91</t>
  </si>
  <si>
    <t>Bögelein, Marcel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</si>
  <si>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0"/>
      </rPr>
      <t xml:space="preserve"> erfolgt am Sonntag, den </t>
    </r>
    <r>
      <rPr>
        <b/>
        <sz val="10"/>
        <rFont val="Arial"/>
        <family val="2"/>
      </rPr>
      <t>02.02.2014</t>
    </r>
    <r>
      <rPr>
        <sz val="10"/>
        <rFont val="Arial"/>
        <family val="0"/>
      </rPr>
      <t xml:space="preserve"> direkt nach den Endläufen beim </t>
    </r>
    <r>
      <rPr>
        <b/>
        <sz val="10"/>
        <rFont val="Arial"/>
        <family val="2"/>
      </rPr>
      <t>SKV Röttenbach</t>
    </r>
  </si>
  <si>
    <t>Teilnehmer an der Bezirksmeisterschaften 2014:   U23 männlich  Platz 1 - 4</t>
  </si>
  <si>
    <r>
      <t xml:space="preserve">am  </t>
    </r>
    <r>
      <rPr>
        <b/>
        <sz val="10"/>
        <rFont val="Arial"/>
        <family val="2"/>
      </rPr>
      <t xml:space="preserve">03. /  04. 05. 2014 </t>
    </r>
    <r>
      <rPr>
        <sz val="10"/>
        <rFont val="Arial"/>
        <family val="0"/>
      </rPr>
      <t xml:space="preserve"> beim </t>
    </r>
    <r>
      <rPr>
        <b/>
        <sz val="10"/>
        <rFont val="Arial"/>
        <family val="2"/>
      </rPr>
      <t>SKC Cadolzburg</t>
    </r>
  </si>
  <si>
    <t>Lux, Sebastian</t>
  </si>
  <si>
    <t xml:space="preserve"> M ä n n e r       ( 01.07.1964 - 30.06.1990 )</t>
  </si>
  <si>
    <t>GH H´aurach 1</t>
  </si>
  <si>
    <t>GH H´aurach 2</t>
  </si>
  <si>
    <t>04.95</t>
  </si>
  <si>
    <t>04.78</t>
  </si>
  <si>
    <t>Elle, Christian</t>
  </si>
  <si>
    <t>Pühler, Christian</t>
  </si>
  <si>
    <t>07.83</t>
  </si>
  <si>
    <t>09.69</t>
  </si>
  <si>
    <t>Ilfrich, Michael</t>
  </si>
  <si>
    <t>01.83</t>
  </si>
  <si>
    <t>Kern, Alexander</t>
  </si>
  <si>
    <t>04.81</t>
  </si>
  <si>
    <t>Gricar, Engelbert</t>
  </si>
  <si>
    <t>07.65</t>
  </si>
  <si>
    <t>Lux, Thomas</t>
  </si>
  <si>
    <t>Wagner, Felix</t>
  </si>
  <si>
    <t>Teilnehmer an der Bezirksmeisterschaften 2014:   Männer  Platz 1 - 6</t>
  </si>
  <si>
    <r>
      <t xml:space="preserve">am  </t>
    </r>
    <r>
      <rPr>
        <b/>
        <sz val="10"/>
        <rFont val="Arial"/>
        <family val="2"/>
      </rPr>
      <t xml:space="preserve">03. /  04. 05. 2014 </t>
    </r>
    <r>
      <rPr>
        <sz val="10"/>
        <rFont val="Arial"/>
        <family val="0"/>
      </rPr>
      <t xml:space="preserve"> bei  </t>
    </r>
    <r>
      <rPr>
        <b/>
        <sz val="10"/>
        <rFont val="Arial"/>
        <family val="2"/>
      </rPr>
      <t>TV 1860 Fürth</t>
    </r>
  </si>
  <si>
    <r>
      <t xml:space="preserve">Titelverteidiger :  </t>
    </r>
    <r>
      <rPr>
        <b/>
        <sz val="11"/>
        <rFont val="Arial"/>
        <family val="2"/>
      </rPr>
      <t>H u m m e l , Jürgen</t>
    </r>
    <r>
      <rPr>
        <sz val="11"/>
        <rFont val="Arial"/>
        <family val="2"/>
      </rPr>
      <t xml:space="preserve">     Verein  Erlangen        </t>
    </r>
    <r>
      <rPr>
        <b/>
        <sz val="11"/>
        <rFont val="Arial"/>
        <family val="2"/>
      </rPr>
      <t xml:space="preserve"> 1 8 7 1</t>
    </r>
    <r>
      <rPr>
        <sz val="11"/>
        <rFont val="Arial"/>
        <family val="2"/>
      </rPr>
      <t xml:space="preserve">   Kegel</t>
    </r>
  </si>
  <si>
    <r>
      <t>Titelverteidiger :</t>
    </r>
    <r>
      <rPr>
        <b/>
        <sz val="11"/>
        <rFont val="Arial"/>
        <family val="2"/>
      </rPr>
      <t xml:space="preserve"> E i b e r t , Manuel</t>
    </r>
    <r>
      <rPr>
        <sz val="11"/>
        <rFont val="Arial"/>
        <family val="2"/>
      </rPr>
      <t xml:space="preserve">     TSV  Neuhaus       </t>
    </r>
    <r>
      <rPr>
        <b/>
        <sz val="11"/>
        <rFont val="Arial"/>
        <family val="2"/>
      </rPr>
      <t xml:space="preserve"> 1 6 6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5</t>
    </r>
    <r>
      <rPr>
        <sz val="11"/>
        <rFont val="Arial"/>
        <family val="2"/>
      </rPr>
      <t xml:space="preserve">  Kegel</t>
    </r>
  </si>
  <si>
    <t>Kreismeisterschaft 2014  -   T V  1 8 4 8   E r l a n g e n</t>
  </si>
  <si>
    <t xml:space="preserve"> S e n i o r e n   A     ( 01.07.1954 - 30.06.1964 )</t>
  </si>
  <si>
    <r>
      <t xml:space="preserve">Titelverteidiger :  </t>
    </r>
    <r>
      <rPr>
        <b/>
        <sz val="11"/>
        <rFont val="Arial"/>
        <family val="2"/>
      </rPr>
      <t>B e c k, Wolfgang</t>
    </r>
    <r>
      <rPr>
        <sz val="11"/>
        <rFont val="Arial"/>
        <family val="2"/>
      </rPr>
      <t xml:space="preserve">     Verein Erlangen     </t>
    </r>
    <r>
      <rPr>
        <b/>
        <sz val="11"/>
        <rFont val="Arial"/>
        <family val="2"/>
      </rPr>
      <t xml:space="preserve">9 3 1  </t>
    </r>
    <r>
      <rPr>
        <sz val="11"/>
        <rFont val="Arial"/>
        <family val="2"/>
      </rPr>
      <t>Kegel</t>
    </r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</si>
  <si>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0"/>
      </rPr>
      <t xml:space="preserve"> erfolgt am Sonntag, den </t>
    </r>
    <r>
      <rPr>
        <b/>
        <sz val="10"/>
        <rFont val="Arial"/>
        <family val="2"/>
      </rPr>
      <t>02.02.2014</t>
    </r>
    <r>
      <rPr>
        <sz val="10"/>
        <rFont val="Arial"/>
        <family val="0"/>
      </rPr>
      <t xml:space="preserve"> direkt nach den Endläufen beim </t>
    </r>
    <r>
      <rPr>
        <b/>
        <sz val="10"/>
        <rFont val="Arial"/>
        <family val="2"/>
      </rPr>
      <t>TV 1848 Erlangen</t>
    </r>
  </si>
  <si>
    <t>Teilnehmer an der Bezirksmeisterschaften 2014:   Senioren A  Platz 1 - 6</t>
  </si>
  <si>
    <r>
      <t xml:space="preserve">am  </t>
    </r>
    <r>
      <rPr>
        <b/>
        <sz val="10"/>
        <rFont val="Arial"/>
        <family val="2"/>
      </rPr>
      <t xml:space="preserve">03. /  04. 05. 2014 </t>
    </r>
    <r>
      <rPr>
        <sz val="10"/>
        <rFont val="Arial"/>
        <family val="0"/>
      </rPr>
      <t xml:space="preserve"> im  </t>
    </r>
    <r>
      <rPr>
        <b/>
        <sz val="10"/>
        <rFont val="Arial"/>
        <family val="2"/>
      </rPr>
      <t>Keglerheim Nürnberg, Pillenreuther Str.</t>
    </r>
  </si>
  <si>
    <r>
      <t xml:space="preserve">   Vorlauf:  Bahn  3 + 4  (18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 Bahn  1 + 2   (12 Starter)</t>
    </r>
  </si>
  <si>
    <t>Fochtler, Helmut</t>
  </si>
  <si>
    <t>06.62</t>
  </si>
  <si>
    <t>Weller, Karl-Heinz</t>
  </si>
  <si>
    <t>04.60</t>
  </si>
  <si>
    <t>Schalk, Georg</t>
  </si>
  <si>
    <t>03.60</t>
  </si>
  <si>
    <t>Schäfer, Jürgen</t>
  </si>
  <si>
    <t>Höchstadt 3</t>
  </si>
  <si>
    <t xml:space="preserve"> S e n i o r e n   B     ( bis einschl. 30.06.1954 )</t>
  </si>
  <si>
    <t>07.77</t>
  </si>
  <si>
    <t>03.80</t>
  </si>
  <si>
    <r>
      <t xml:space="preserve">Titelverteidiger : </t>
    </r>
    <r>
      <rPr>
        <b/>
        <sz val="11"/>
        <rFont val="Arial"/>
        <family val="2"/>
      </rPr>
      <t>B l a u , Hugo</t>
    </r>
    <r>
      <rPr>
        <sz val="11"/>
        <rFont val="Arial"/>
        <family val="2"/>
      </rPr>
      <t xml:space="preserve">     Verein Erlangen        </t>
    </r>
    <r>
      <rPr>
        <b/>
        <sz val="11"/>
        <rFont val="Arial"/>
        <family val="2"/>
      </rPr>
      <t xml:space="preserve"> 8 4 7</t>
    </r>
    <r>
      <rPr>
        <sz val="11"/>
        <rFont val="Arial"/>
        <family val="2"/>
      </rPr>
      <t xml:space="preserve">   Kegel</t>
    </r>
  </si>
  <si>
    <t>Maier, Konrad</t>
  </si>
  <si>
    <t>11.39</t>
  </si>
  <si>
    <t>02,54</t>
  </si>
  <si>
    <t>Teilnehmer an der Bezirksmeisterschaften 2014:   Senioren B  Platz 1 - 4</t>
  </si>
  <si>
    <r>
      <t xml:space="preserve">am  </t>
    </r>
    <r>
      <rPr>
        <b/>
        <sz val="10"/>
        <rFont val="Arial"/>
        <family val="2"/>
      </rPr>
      <t xml:space="preserve">03. /  04. 05. 2014 </t>
    </r>
    <r>
      <rPr>
        <sz val="10"/>
        <rFont val="Arial"/>
        <family val="0"/>
      </rPr>
      <t xml:space="preserve"> beim  </t>
    </r>
    <r>
      <rPr>
        <b/>
        <sz val="10"/>
        <rFont val="Arial"/>
        <family val="2"/>
      </rPr>
      <t>KC Weiherhof</t>
    </r>
  </si>
  <si>
    <t>kein Titelverteidiger :   2013  keine Meisterschaft auf Kreisebene</t>
  </si>
  <si>
    <t>Teilnehmer an der Bezirksmeisterschaften 2014:   Seniorinnen B  Platz 1 - 8</t>
  </si>
  <si>
    <t>Kreismeisterschaft 2014  -   S K V  R ö t t e n b a c h</t>
  </si>
  <si>
    <t xml:space="preserve"> S e n i o r i n n e n  B       ( bis einschl. 30.06.1954 )</t>
  </si>
  <si>
    <t>Teilnehmer an der Bezirksmeisterschaften 2014:   Frauen  Platz 1 - 7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</si>
  <si>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0"/>
      </rPr>
      <t xml:space="preserve"> erfolgt am Sonntag, den </t>
    </r>
    <r>
      <rPr>
        <b/>
        <sz val="10"/>
        <rFont val="Arial"/>
        <family val="2"/>
      </rPr>
      <t>02.02.2014</t>
    </r>
    <r>
      <rPr>
        <sz val="10"/>
        <rFont val="Arial"/>
        <family val="0"/>
      </rPr>
      <t xml:space="preserve"> direkt nach den Endläufen beim </t>
    </r>
    <r>
      <rPr>
        <b/>
        <sz val="10"/>
        <rFont val="Arial"/>
        <family val="2"/>
      </rPr>
      <t>SC Eltersdorf</t>
    </r>
  </si>
  <si>
    <t>Teilnehmer an der Bezirksmeisterschaften 2014:   Seniorinnen A  Platz 1 - 7</t>
  </si>
  <si>
    <t xml:space="preserve"> F r a u e n       ( 01.07.1964 - 30.06.1990 )</t>
  </si>
  <si>
    <t>Neidthardt, Andrea</t>
  </si>
  <si>
    <t>05.78</t>
  </si>
  <si>
    <t>Oepp. Liane</t>
  </si>
  <si>
    <t>Hormeß, Katrin</t>
  </si>
  <si>
    <t>08.89</t>
  </si>
  <si>
    <t>Blaß, Stefanie</t>
  </si>
  <si>
    <t>06.83</t>
  </si>
  <si>
    <t>12.78</t>
  </si>
  <si>
    <r>
      <t xml:space="preserve">Titelverteidiger :  </t>
    </r>
    <r>
      <rPr>
        <b/>
        <sz val="11"/>
        <rFont val="Arial"/>
        <family val="2"/>
      </rPr>
      <t>J o p p e r t , Romy</t>
    </r>
    <r>
      <rPr>
        <sz val="11"/>
        <rFont val="Arial"/>
        <family val="2"/>
      </rPr>
      <t xml:space="preserve">     Verein Erlangen        </t>
    </r>
    <r>
      <rPr>
        <b/>
        <sz val="11"/>
        <rFont val="Arial"/>
        <family val="2"/>
      </rPr>
      <t xml:space="preserve"> 9 4 1</t>
    </r>
    <r>
      <rPr>
        <sz val="11"/>
        <rFont val="Arial"/>
        <family val="2"/>
      </rPr>
      <t xml:space="preserve">   Kegel</t>
    </r>
  </si>
  <si>
    <t>Kreismeisterschaft 2014  -   S C  E l t e r s d o r f</t>
  </si>
  <si>
    <t xml:space="preserve"> S e n i o r i n n e n   A     ( 01.07.1954 - 30.06.1964 )</t>
  </si>
  <si>
    <r>
      <t xml:space="preserve">Titelverteidiger :  </t>
    </r>
    <r>
      <rPr>
        <b/>
        <sz val="11"/>
        <rFont val="Arial"/>
        <family val="2"/>
      </rPr>
      <t>H e y m , Gitta</t>
    </r>
    <r>
      <rPr>
        <sz val="11"/>
        <rFont val="Arial"/>
        <family val="2"/>
      </rPr>
      <t xml:space="preserve">    Verein Erlangen        </t>
    </r>
    <r>
      <rPr>
        <b/>
        <sz val="11"/>
        <rFont val="Arial"/>
        <family val="2"/>
      </rPr>
      <t xml:space="preserve"> 8 9 5</t>
    </r>
    <r>
      <rPr>
        <sz val="11"/>
        <rFont val="Arial"/>
        <family val="2"/>
      </rPr>
      <t xml:space="preserve">   Kegel</t>
    </r>
  </si>
  <si>
    <t>Knösel, Blazenka</t>
  </si>
  <si>
    <t>Hirsch, Karin</t>
  </si>
  <si>
    <t>Fachri, Hannelore</t>
  </si>
  <si>
    <t>Rippel, Hermann</t>
  </si>
  <si>
    <t>03.57</t>
  </si>
  <si>
    <t>Wojaczek, Siegfried</t>
  </si>
  <si>
    <t>10.47</t>
  </si>
  <si>
    <t>Braun, Andrea</t>
  </si>
  <si>
    <t>02.53</t>
  </si>
  <si>
    <t>09.51</t>
  </si>
  <si>
    <t>Reinhardt, Wolfgang</t>
  </si>
  <si>
    <t>Reinhardt, Harald</t>
  </si>
  <si>
    <t>Kutzner, Manfred</t>
  </si>
  <si>
    <t>Ross, Hans</t>
  </si>
  <si>
    <t>Faatz, Heinrich</t>
  </si>
  <si>
    <t>Reinhardt, Theo</t>
  </si>
  <si>
    <t>Gawlitza, Martin</t>
  </si>
  <si>
    <t>Scheer, Heike</t>
  </si>
  <si>
    <t>Schilasky, Maria</t>
  </si>
  <si>
    <t>12.46</t>
  </si>
  <si>
    <t>Bischof, Susanne</t>
  </si>
  <si>
    <t>Röhling, Sonja</t>
  </si>
  <si>
    <t>10.81</t>
  </si>
  <si>
    <t>03.79</t>
  </si>
  <si>
    <t>05.85</t>
  </si>
  <si>
    <t>Baptistella, Josef</t>
  </si>
  <si>
    <t>12.58</t>
  </si>
  <si>
    <t>12.62</t>
  </si>
  <si>
    <t>01.61</t>
  </si>
  <si>
    <t>11.59</t>
  </si>
  <si>
    <t>07.52</t>
  </si>
  <si>
    <t>11.41</t>
  </si>
  <si>
    <t>05.74</t>
  </si>
  <si>
    <t>08.72</t>
  </si>
  <si>
    <t>Röhling, Matthias</t>
  </si>
  <si>
    <t>06.92</t>
  </si>
  <si>
    <t>Frei</t>
  </si>
  <si>
    <t>11.68</t>
  </si>
  <si>
    <t>05.63</t>
  </si>
  <si>
    <t>12.75</t>
  </si>
  <si>
    <t>08.67</t>
  </si>
  <si>
    <t>Kessel, Johann</t>
  </si>
  <si>
    <r>
      <t xml:space="preserve">   Vorlauf:  Bahn  1 + 2  (16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 Bahn  3 + 4   (12 Starter)</t>
    </r>
  </si>
  <si>
    <r>
      <t xml:space="preserve">   Vorlauf:  Bahn  1 - 4  (8 Starter)  /   Endlauf: </t>
    </r>
    <r>
      <rPr>
        <b/>
        <sz val="10"/>
        <rFont val="Arial"/>
        <family val="2"/>
      </rPr>
      <t>13.30</t>
    </r>
    <r>
      <rPr>
        <sz val="10"/>
        <rFont val="Arial"/>
        <family val="0"/>
      </rPr>
      <t xml:space="preserve"> Uhr  Bahn  1 - 4   (8 Starter)</t>
    </r>
  </si>
  <si>
    <t>Kreismeisterschaft 2014  -   S p V g g  E r l a n g e n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</si>
  <si>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0"/>
      </rPr>
      <t xml:space="preserve"> erfolgt am Sonntag, den </t>
    </r>
    <r>
      <rPr>
        <b/>
        <sz val="10"/>
        <rFont val="Arial"/>
        <family val="2"/>
      </rPr>
      <t>02.02.2014</t>
    </r>
    <r>
      <rPr>
        <sz val="10"/>
        <rFont val="Arial"/>
        <family val="0"/>
      </rPr>
      <t xml:space="preserve"> direkt nach den Endläufen bei der </t>
    </r>
    <r>
      <rPr>
        <b/>
        <sz val="10"/>
        <rFont val="Arial"/>
        <family val="2"/>
      </rPr>
      <t>SpVgg Erlangen</t>
    </r>
  </si>
  <si>
    <t>Miksch, Matthias</t>
  </si>
  <si>
    <t>08.80</t>
  </si>
  <si>
    <t>Graf, Beate</t>
  </si>
  <si>
    <t>07.56</t>
  </si>
  <si>
    <t>Lang, Ute</t>
  </si>
  <si>
    <t>Hasenberger, Sindy</t>
  </si>
  <si>
    <t>04.87</t>
  </si>
  <si>
    <t>10.71</t>
  </si>
  <si>
    <t>Dittkuhn, Gudrun</t>
  </si>
  <si>
    <t>12.45</t>
  </si>
  <si>
    <r>
      <t xml:space="preserve">   Vorlauf:  Bahn  3 + 4  (10 Starter)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 Bahn  1 + 2   (10 Starter)</t>
    </r>
  </si>
  <si>
    <t>krank</t>
  </si>
  <si>
    <t>Lang, Bernhard</t>
  </si>
  <si>
    <t>Konarski, Thomas</t>
  </si>
  <si>
    <t>12.87</t>
  </si>
  <si>
    <t>02.72</t>
  </si>
  <si>
    <t>Sauer, Dominik</t>
  </si>
  <si>
    <t>Nicht angetreten</t>
  </si>
  <si>
    <t>Götz Hans</t>
  </si>
  <si>
    <t>Egbers, Johann</t>
  </si>
  <si>
    <t>08.57</t>
  </si>
  <si>
    <t>Maier Mike</t>
  </si>
  <si>
    <t>Stingl Gerald</t>
  </si>
  <si>
    <t>06.86</t>
  </si>
  <si>
    <t>03.82</t>
  </si>
  <si>
    <t>Maier, Carmen</t>
  </si>
  <si>
    <t>01.85</t>
  </si>
  <si>
    <t>Albert, Ramona</t>
  </si>
  <si>
    <t>02.82</t>
  </si>
  <si>
    <t>Herzig, Carmen</t>
  </si>
  <si>
    <t>04.70</t>
  </si>
  <si>
    <t>Krank</t>
  </si>
  <si>
    <t>Egbers, Claudia</t>
  </si>
  <si>
    <t>06.56</t>
  </si>
  <si>
    <r>
      <t xml:space="preserve">Brendel, Claudia  </t>
    </r>
    <r>
      <rPr>
        <b/>
        <sz val="10"/>
        <color indexed="10"/>
        <rFont val="Arial"/>
        <family val="2"/>
      </rPr>
      <t>*)</t>
    </r>
  </si>
  <si>
    <r>
      <rPr>
        <b/>
        <sz val="10"/>
        <color indexed="10"/>
        <rFont val="Arial"/>
        <family val="2"/>
      </rPr>
      <t>*)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kann bei den Bezirksmeisterschaften nicht starten !</t>
    </r>
  </si>
  <si>
    <r>
      <t xml:space="preserve">Titelverteidiger :  </t>
    </r>
    <r>
      <rPr>
        <b/>
        <sz val="11"/>
        <rFont val="Arial"/>
        <family val="2"/>
      </rPr>
      <t>K o t u l l a,  Annerose</t>
    </r>
    <r>
      <rPr>
        <sz val="11"/>
        <rFont val="Arial"/>
        <family val="2"/>
      </rPr>
      <t xml:space="preserve">       Verein  Erlangen    </t>
    </r>
    <r>
      <rPr>
        <b/>
        <sz val="11"/>
        <rFont val="Arial"/>
        <family val="2"/>
      </rPr>
      <t>8 5 9</t>
    </r>
    <r>
      <rPr>
        <sz val="11"/>
        <rFont val="Arial"/>
        <family val="2"/>
      </rPr>
      <t xml:space="preserve">   Kegel</t>
    </r>
  </si>
  <si>
    <t>Kreismeisterschaft 2014  -  S K V   R ö t t e n b a c h</t>
  </si>
  <si>
    <t>A  -  J u g e n d           ( 01.07.1995 - 30.06.1999 )</t>
  </si>
  <si>
    <t>25.  /  26.  Januar  2014</t>
  </si>
  <si>
    <r>
      <t>U 18 männlich</t>
    </r>
    <r>
      <rPr>
        <sz val="10"/>
        <rFont val="Arial"/>
        <family val="0"/>
      </rPr>
      <t xml:space="preserve">:  Vorlauf:  Bahn 1-4   7 Starter   /   Endlauf: </t>
    </r>
    <r>
      <rPr>
        <b/>
        <sz val="10"/>
        <rFont val="Arial"/>
        <family val="2"/>
      </rPr>
      <t>13.00</t>
    </r>
    <r>
      <rPr>
        <sz val="10"/>
        <rFont val="Arial"/>
        <family val="0"/>
      </rPr>
      <t xml:space="preserve"> Uhr Bahn 1-4  4 Starter</t>
    </r>
  </si>
  <si>
    <r>
      <t xml:space="preserve">Titelverteidiger :  </t>
    </r>
    <r>
      <rPr>
        <b/>
        <sz val="11"/>
        <rFont val="Arial"/>
        <family val="2"/>
      </rPr>
      <t>H ä f n e r , Daniel</t>
    </r>
    <r>
      <rPr>
        <sz val="11"/>
        <rFont val="Arial"/>
        <family val="2"/>
      </rPr>
      <t xml:space="preserve">    S C  A d e l s d o r f      </t>
    </r>
    <r>
      <rPr>
        <b/>
        <sz val="11"/>
        <rFont val="Arial"/>
        <family val="2"/>
      </rPr>
      <t xml:space="preserve">8 9 3 </t>
    </r>
    <r>
      <rPr>
        <sz val="11"/>
        <rFont val="Arial"/>
        <family val="2"/>
      </rPr>
      <t xml:space="preserve"> Kegel</t>
    </r>
  </si>
  <si>
    <r>
      <t>U 18 weiblich</t>
    </r>
    <r>
      <rPr>
        <sz val="10"/>
        <rFont val="Arial"/>
        <family val="0"/>
      </rPr>
      <t xml:space="preserve">:  Vorlauf:  Bahn 1-4   5 Starter   /   Endlauf: </t>
    </r>
    <r>
      <rPr>
        <b/>
        <sz val="10"/>
        <rFont val="Arial"/>
        <family val="2"/>
      </rPr>
      <t>14.00</t>
    </r>
    <r>
      <rPr>
        <sz val="10"/>
        <rFont val="Arial"/>
        <family val="0"/>
      </rPr>
      <t xml:space="preserve"> Uhr Bahn 1-4  4 Starter</t>
    </r>
  </si>
  <si>
    <r>
      <t>Titelverteidiger :</t>
    </r>
    <r>
      <rPr>
        <b/>
        <sz val="11"/>
        <rFont val="Arial"/>
        <family val="2"/>
      </rPr>
      <t xml:space="preserve"> F u c h s ,  Heike</t>
    </r>
    <r>
      <rPr>
        <sz val="11"/>
        <rFont val="Arial"/>
        <family val="2"/>
      </rPr>
      <t xml:space="preserve">     S C  A d e l s d o r f     </t>
    </r>
    <r>
      <rPr>
        <b/>
        <sz val="11"/>
        <rFont val="Arial"/>
        <family val="2"/>
      </rPr>
      <t xml:space="preserve">8 2 5 </t>
    </r>
    <r>
      <rPr>
        <sz val="11"/>
        <rFont val="Arial"/>
        <family val="2"/>
      </rPr>
      <t xml:space="preserve"> Kegel</t>
    </r>
  </si>
  <si>
    <t>U 1 8    m ä n n l i c h</t>
  </si>
  <si>
    <t>Ramming, Florian</t>
  </si>
  <si>
    <t>09.97</t>
  </si>
  <si>
    <t>Häfner, Daniel</t>
  </si>
  <si>
    <t>11.97</t>
  </si>
  <si>
    <t>Beck, Nico</t>
  </si>
  <si>
    <t>12.97</t>
  </si>
  <si>
    <t>Dresel, Jonas</t>
  </si>
  <si>
    <t>06.97</t>
  </si>
  <si>
    <t>Oppelt, Dominik</t>
  </si>
  <si>
    <t>05.97</t>
  </si>
  <si>
    <t>Seitz, Jan  **)</t>
  </si>
  <si>
    <t>01.98</t>
  </si>
  <si>
    <t>Vornberger, Patrick</t>
  </si>
  <si>
    <t>04.96</t>
  </si>
  <si>
    <t>U 1 8    w e i b l i c h</t>
  </si>
  <si>
    <t>Fuchs, Heike</t>
  </si>
  <si>
    <t>09.95</t>
  </si>
  <si>
    <t>Dollinger, Bianca</t>
  </si>
  <si>
    <t>05.96</t>
  </si>
  <si>
    <t>Braun, Kristin</t>
  </si>
  <si>
    <t>Dittmar, Ines</t>
  </si>
  <si>
    <t>03.97</t>
  </si>
  <si>
    <t>**) Abbruch wg. Verletzung bei 34. Wurf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</si>
  <si>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0"/>
      </rPr>
      <t xml:space="preserve"> erfolgt am Sonntag, den </t>
    </r>
    <r>
      <rPr>
        <b/>
        <sz val="10"/>
        <rFont val="Arial"/>
        <family val="2"/>
      </rPr>
      <t>26.01.2014</t>
    </r>
    <r>
      <rPr>
        <sz val="10"/>
        <rFont val="Arial"/>
        <family val="0"/>
      </rPr>
      <t xml:space="preserve"> direkt nach den Endläufen beim SKV Röttenbach</t>
    </r>
  </si>
  <si>
    <t>Teilnehmer an der Bezirksmeisterschaften 2014:   U18 männlich  Platz 1 + 2</t>
  </si>
  <si>
    <t>Teilnehmer an der Bezirksmeisterschaften 2014:   U18 weiblich  Platz 1 + 2</t>
  </si>
  <si>
    <r>
      <t xml:space="preserve">am  </t>
    </r>
    <r>
      <rPr>
        <b/>
        <sz val="10"/>
        <rFont val="Arial"/>
        <family val="2"/>
      </rPr>
      <t xml:space="preserve">12. /  13. 04. 2014 </t>
    </r>
    <r>
      <rPr>
        <sz val="10"/>
        <rFont val="Arial"/>
        <family val="0"/>
      </rPr>
      <t xml:space="preserve"> beim  </t>
    </r>
    <r>
      <rPr>
        <b/>
        <sz val="10"/>
        <rFont val="Arial"/>
        <family val="2"/>
      </rPr>
      <t>SKV Röttenbach</t>
    </r>
  </si>
  <si>
    <t>Kreismeisterschaft 2014  -  T S V   N e u h a u s</t>
  </si>
  <si>
    <t>B  -  J u g e n d       ( 01.07.1999 - 30.06.2004 )</t>
  </si>
  <si>
    <r>
      <t>U 14 männlich</t>
    </r>
    <r>
      <rPr>
        <sz val="10"/>
        <rFont val="Arial"/>
        <family val="0"/>
      </rPr>
      <t xml:space="preserve"> ---&gt;    Vorlauf: Bahn 1-4   4 Starter  /   Endlauf: </t>
    </r>
    <r>
      <rPr>
        <b/>
        <sz val="10"/>
        <rFont val="Arial"/>
        <family val="2"/>
      </rPr>
      <t>11.00</t>
    </r>
    <r>
      <rPr>
        <sz val="10"/>
        <rFont val="Arial"/>
        <family val="0"/>
      </rPr>
      <t xml:space="preserve"> Uhr Bahn 1-4   4 Starter</t>
    </r>
  </si>
  <si>
    <r>
      <t xml:space="preserve">Titelverteidiger :  </t>
    </r>
    <r>
      <rPr>
        <b/>
        <sz val="10"/>
        <rFont val="MS Sans Serif"/>
        <family val="2"/>
      </rPr>
      <t>S a u e r , Sandro</t>
    </r>
    <r>
      <rPr>
        <sz val="10"/>
        <rFont val="MS Sans Serif"/>
        <family val="2"/>
      </rPr>
      <t xml:space="preserve">      S K V  R ö t t e n b a c h    </t>
    </r>
    <r>
      <rPr>
        <b/>
        <sz val="10"/>
        <rFont val="MS Sans Serif"/>
        <family val="2"/>
      </rPr>
      <t>7 6 1</t>
    </r>
    <r>
      <rPr>
        <sz val="10"/>
        <rFont val="MS Sans Serif"/>
        <family val="2"/>
      </rPr>
      <t xml:space="preserve">  Kegel</t>
    </r>
  </si>
  <si>
    <r>
      <t>U 14 weiblich</t>
    </r>
    <r>
      <rPr>
        <sz val="10"/>
        <rFont val="Arial"/>
        <family val="0"/>
      </rPr>
      <t xml:space="preserve"> ---&gt;    Vorlauf: Bahn 1-4  7 Starter  /   Endlauf: </t>
    </r>
    <r>
      <rPr>
        <b/>
        <sz val="10"/>
        <rFont val="Arial"/>
        <family val="2"/>
      </rPr>
      <t>10.00</t>
    </r>
    <r>
      <rPr>
        <sz val="10"/>
        <rFont val="Arial"/>
        <family val="0"/>
      </rPr>
      <t xml:space="preserve"> Uhr Bahn 1-4   4 Starter</t>
    </r>
  </si>
  <si>
    <r>
      <t xml:space="preserve">Titelverteidiger:  </t>
    </r>
    <r>
      <rPr>
        <b/>
        <sz val="10"/>
        <rFont val="MS Sans Serif"/>
        <family val="2"/>
      </rPr>
      <t>O p p e l t , Larissa</t>
    </r>
    <r>
      <rPr>
        <sz val="10"/>
        <rFont val="MS Sans Serif"/>
        <family val="2"/>
      </rPr>
      <t xml:space="preserve">     T S V  N e u h a u s    </t>
    </r>
    <r>
      <rPr>
        <b/>
        <sz val="10"/>
        <rFont val="MS Sans Serif"/>
        <family val="2"/>
      </rPr>
      <t>7 6 3</t>
    </r>
    <r>
      <rPr>
        <sz val="10"/>
        <rFont val="MS Sans Serif"/>
        <family val="2"/>
      </rPr>
      <t xml:space="preserve">  Kegel</t>
    </r>
  </si>
  <si>
    <t>U 1 4    w e i b l i c h</t>
  </si>
  <si>
    <t>Oppelt, Larissa</t>
  </si>
  <si>
    <t>05.00</t>
  </si>
  <si>
    <t>Schminke Vivien</t>
  </si>
  <si>
    <t>09.00</t>
  </si>
  <si>
    <t>Geier, Lina</t>
  </si>
  <si>
    <t>04.00</t>
  </si>
  <si>
    <t>Fehn Sandra</t>
  </si>
  <si>
    <t>11.00</t>
  </si>
  <si>
    <t>Rümpelein, Ricarda</t>
  </si>
  <si>
    <t>08.99</t>
  </si>
  <si>
    <t>Winkler Jelena</t>
  </si>
  <si>
    <t>Fehn Laura</t>
  </si>
  <si>
    <t>09.02</t>
  </si>
  <si>
    <t>U 1 4   m ä n n l i c h</t>
  </si>
  <si>
    <t>Sauer, Sandro</t>
  </si>
  <si>
    <t>12.00</t>
  </si>
  <si>
    <t>Lechner, Matthias</t>
  </si>
  <si>
    <t>09.99</t>
  </si>
  <si>
    <t>Ambrose, Benedikt</t>
  </si>
  <si>
    <t>08.02</t>
  </si>
  <si>
    <t>Erlangen</t>
  </si>
  <si>
    <r>
      <t xml:space="preserve">Die </t>
    </r>
    <r>
      <rPr>
        <b/>
        <sz val="10"/>
        <rFont val="Arial"/>
        <family val="2"/>
      </rPr>
      <t>Siegerehrung</t>
    </r>
    <r>
      <rPr>
        <sz val="10"/>
        <rFont val="Arial"/>
        <family val="0"/>
      </rPr>
      <t xml:space="preserve"> erfolgt am Sonntag, den </t>
    </r>
    <r>
      <rPr>
        <b/>
        <sz val="10"/>
        <rFont val="Arial"/>
        <family val="2"/>
      </rPr>
      <t>26.01.2014</t>
    </r>
    <r>
      <rPr>
        <sz val="10"/>
        <rFont val="Arial"/>
        <family val="0"/>
      </rPr>
      <t xml:space="preserve"> direkt nach den Endläufen beim TSV Neuhaus</t>
    </r>
  </si>
  <si>
    <t>Teilnehmer an der Bezirksmeisterschaften 2014:   U14 männlich   Platz 1 + 2</t>
  </si>
  <si>
    <t>Teilnehmer an der Bezirksmeisterschaften 2014:   U14 weiblich  Platz 1 - 3</t>
  </si>
  <si>
    <r>
      <t xml:space="preserve">am  </t>
    </r>
    <r>
      <rPr>
        <b/>
        <sz val="10"/>
        <rFont val="Arial"/>
        <family val="2"/>
      </rPr>
      <t xml:space="preserve">12. /  13. 04. 2014 </t>
    </r>
    <r>
      <rPr>
        <sz val="10"/>
        <rFont val="Arial"/>
        <family val="0"/>
      </rPr>
      <t xml:space="preserve"> beim  </t>
    </r>
    <r>
      <rPr>
        <b/>
        <sz val="10"/>
        <rFont val="Arial"/>
        <family val="2"/>
      </rPr>
      <t>TSV Neuhaus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</si>
</sst>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;\-0;;@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mmm\ yyyy"/>
    <numFmt numFmtId="193" formatCode="mm\ yy"/>
    <numFmt numFmtId="194" formatCode="dd/mm/yy;@"/>
    <numFmt numFmtId="195" formatCode="[$€-2]\ #,##0.00_);[Red]\([$€-2]\ #,##0.00\)"/>
    <numFmt numFmtId="196" formatCode="m/d;@"/>
    <numFmt numFmtId="197" formatCode="h:mm;@"/>
  </numFmts>
  <fonts count="61">
    <font>
      <sz val="10"/>
      <name val="Arial"/>
      <family val="0"/>
    </font>
    <font>
      <b/>
      <sz val="12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.5"/>
      <name val="MS Sans Serif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0"/>
      <name val="MS Sans Serif"/>
      <family val="2"/>
    </font>
    <font>
      <b/>
      <sz val="10"/>
      <color indexed="10"/>
      <name val="Arial"/>
      <family val="2"/>
    </font>
    <font>
      <b/>
      <sz val="10"/>
      <color indexed="12"/>
      <name val="MS Sans Serif"/>
      <family val="2"/>
    </font>
    <font>
      <b/>
      <sz val="10"/>
      <color indexed="12"/>
      <name val="Arial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u val="single"/>
      <sz val="10"/>
      <name val="Arial"/>
      <family val="2"/>
    </font>
    <font>
      <sz val="12"/>
      <name val="MS Sans Serif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fgColor indexed="13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5" borderId="2" applyNumberFormat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1" borderId="9" applyNumberFormat="0" applyAlignment="0" applyProtection="0"/>
  </cellStyleXfs>
  <cellXfs count="44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188" fontId="0" fillId="0" borderId="10" xfId="0" applyNumberFormat="1" applyFont="1" applyFill="1" applyBorder="1" applyAlignment="1" applyProtection="1">
      <alignment/>
      <protection locked="0"/>
    </xf>
    <xf numFmtId="188" fontId="7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188" fontId="0" fillId="0" borderId="14" xfId="0" applyNumberFormat="1" applyFont="1" applyFill="1" applyBorder="1" applyAlignment="1" applyProtection="1">
      <alignment/>
      <protection locked="0"/>
    </xf>
    <xf numFmtId="188" fontId="7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88" fontId="0" fillId="0" borderId="16" xfId="0" applyNumberFormat="1" applyFont="1" applyFill="1" applyBorder="1" applyAlignment="1" applyProtection="1">
      <alignment/>
      <protection locked="0"/>
    </xf>
    <xf numFmtId="188" fontId="7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quotePrefix="1">
      <alignment horizontal="center"/>
    </xf>
    <xf numFmtId="188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188" fontId="0" fillId="0" borderId="17" xfId="0" applyNumberFormat="1" applyFont="1" applyFill="1" applyBorder="1" applyAlignment="1" applyProtection="1">
      <alignment/>
      <protection locked="0"/>
    </xf>
    <xf numFmtId="188" fontId="7" fillId="0" borderId="17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 quotePrefix="1">
      <alignment/>
    </xf>
    <xf numFmtId="188" fontId="0" fillId="0" borderId="0" xfId="0" applyNumberFormat="1" applyFont="1" applyFill="1" applyBorder="1" applyAlignment="1" applyProtection="1">
      <alignment/>
      <protection/>
    </xf>
    <xf numFmtId="0" fontId="0" fillId="32" borderId="16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6" xfId="0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0" fillId="32" borderId="19" xfId="0" applyFill="1" applyBorder="1" applyAlignment="1">
      <alignment/>
    </xf>
    <xf numFmtId="0" fontId="2" fillId="32" borderId="14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14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20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2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4" xfId="0" applyFont="1" applyFill="1" applyBorder="1" applyAlignment="1" quotePrefix="1">
      <alignment horizontal="center"/>
    </xf>
    <xf numFmtId="0" fontId="23" fillId="0" borderId="0" xfId="0" applyFont="1" applyAlignment="1">
      <alignment horizontal="centerContinuous"/>
    </xf>
    <xf numFmtId="17" fontId="0" fillId="0" borderId="16" xfId="0" applyNumberFormat="1" applyFont="1" applyFill="1" applyBorder="1" applyAlignment="1" applyProtection="1" quotePrefix="1">
      <alignment/>
      <protection locked="0"/>
    </xf>
    <xf numFmtId="0" fontId="3" fillId="0" borderId="10" xfId="0" applyFont="1" applyFill="1" applyBorder="1" applyAlignment="1">
      <alignment horizontal="center"/>
    </xf>
    <xf numFmtId="0" fontId="0" fillId="0" borderId="14" xfId="0" applyFont="1" applyFill="1" applyBorder="1" applyAlignment="1" applyProtection="1" quotePrefix="1">
      <alignment/>
      <protection locked="0"/>
    </xf>
    <xf numFmtId="0" fontId="0" fillId="0" borderId="2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5" xfId="0" applyFont="1" applyFill="1" applyBorder="1" applyAlignment="1" applyProtection="1" quotePrefix="1">
      <alignment/>
      <protection locked="0"/>
    </xf>
    <xf numFmtId="0" fontId="7" fillId="0" borderId="14" xfId="0" applyFont="1" applyFill="1" applyBorder="1" applyAlignment="1" applyProtection="1" quotePrefix="1">
      <alignment horizontal="center"/>
      <protection locked="0"/>
    </xf>
    <xf numFmtId="0" fontId="0" fillId="0" borderId="15" xfId="0" applyFont="1" applyFill="1" applyBorder="1" applyAlignment="1" applyProtection="1" quotePrefix="1">
      <alignment/>
      <protection locked="0"/>
    </xf>
    <xf numFmtId="0" fontId="3" fillId="0" borderId="16" xfId="0" applyFont="1" applyFill="1" applyBorder="1" applyAlignment="1">
      <alignment horizontal="center"/>
    </xf>
    <xf numFmtId="17" fontId="0" fillId="0" borderId="15" xfId="0" applyNumberFormat="1" applyFont="1" applyFill="1" applyBorder="1" applyAlignment="1" applyProtection="1" quotePrefix="1">
      <alignment horizontal="center"/>
      <protection locked="0"/>
    </xf>
    <xf numFmtId="17" fontId="0" fillId="0" borderId="18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6" xfId="0" applyFont="1" applyFill="1" applyBorder="1" applyAlignment="1" applyProtection="1" quotePrefix="1">
      <alignment/>
      <protection locked="0"/>
    </xf>
    <xf numFmtId="17" fontId="0" fillId="0" borderId="14" xfId="0" applyNumberFormat="1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9" fillId="10" borderId="10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 quotePrefix="1">
      <alignment horizontal="center"/>
    </xf>
    <xf numFmtId="0" fontId="0" fillId="34" borderId="14" xfId="0" applyFill="1" applyBorder="1" applyAlignment="1">
      <alignment/>
    </xf>
    <xf numFmtId="0" fontId="9" fillId="34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9" fillId="34" borderId="10" xfId="0" applyFont="1" applyFill="1" applyBorder="1" applyAlignment="1">
      <alignment horizontal="center"/>
    </xf>
    <xf numFmtId="17" fontId="0" fillId="0" borderId="10" xfId="0" applyNumberFormat="1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10" xfId="0" applyFont="1" applyFill="1" applyBorder="1" applyAlignment="1" quotePrefix="1">
      <alignment horizontal="center"/>
    </xf>
    <xf numFmtId="17" fontId="0" fillId="0" borderId="17" xfId="0" applyNumberFormat="1" applyFont="1" applyFill="1" applyBorder="1" applyAlignment="1" quotePrefix="1">
      <alignment horizontal="center"/>
    </xf>
    <xf numFmtId="0" fontId="0" fillId="0" borderId="0" xfId="0" applyFont="1" applyAlignment="1">
      <alignment horizontal="centerContinuous"/>
    </xf>
    <xf numFmtId="17" fontId="0" fillId="0" borderId="22" xfId="0" applyNumberFormat="1" applyFont="1" applyFill="1" applyBorder="1" applyAlignment="1" applyProtection="1" quotePrefix="1">
      <alignment/>
      <protection locked="0"/>
    </xf>
    <xf numFmtId="14" fontId="0" fillId="0" borderId="16" xfId="0" applyNumberFormat="1" applyFill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20" fontId="0" fillId="0" borderId="15" xfId="0" applyNumberFormat="1" applyFont="1" applyBorder="1" applyAlignment="1" applyProtection="1" quotePrefix="1">
      <alignment horizontal="center"/>
      <protection locked="0"/>
    </xf>
    <xf numFmtId="0" fontId="0" fillId="35" borderId="10" xfId="0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0" fillId="0" borderId="16" xfId="0" applyFont="1" applyFill="1" applyBorder="1" applyAlignment="1" applyProtection="1" quotePrefix="1">
      <alignment/>
      <protection locked="0"/>
    </xf>
    <xf numFmtId="0" fontId="0" fillId="0" borderId="22" xfId="0" applyFont="1" applyFill="1" applyBorder="1" applyAlignment="1" applyProtection="1" quotePrefix="1">
      <alignment horizontal="center"/>
      <protection locked="0"/>
    </xf>
    <xf numFmtId="0" fontId="7" fillId="35" borderId="16" xfId="0" applyFont="1" applyFill="1" applyBorder="1" applyAlignment="1">
      <alignment/>
    </xf>
    <xf numFmtId="0" fontId="0" fillId="35" borderId="15" xfId="0" applyFont="1" applyFill="1" applyBorder="1" applyAlignment="1" applyProtection="1" quotePrefix="1">
      <alignment/>
      <protection locked="0"/>
    </xf>
    <xf numFmtId="0" fontId="7" fillId="35" borderId="14" xfId="0" applyFont="1" applyFill="1" applyBorder="1" applyAlignment="1">
      <alignment/>
    </xf>
    <xf numFmtId="0" fontId="0" fillId="35" borderId="14" xfId="0" applyFont="1" applyFill="1" applyBorder="1" applyAlignment="1" quotePrefix="1">
      <alignment horizontal="center"/>
    </xf>
    <xf numFmtId="0" fontId="2" fillId="35" borderId="14" xfId="0" applyFont="1" applyFill="1" applyBorder="1" applyAlignment="1">
      <alignment horizontal="center"/>
    </xf>
    <xf numFmtId="188" fontId="0" fillId="35" borderId="10" xfId="0" applyNumberFormat="1" applyFont="1" applyFill="1" applyBorder="1" applyAlignment="1" applyProtection="1">
      <alignment/>
      <protection locked="0"/>
    </xf>
    <xf numFmtId="188" fontId="7" fillId="35" borderId="10" xfId="0" applyNumberFormat="1" applyFont="1" applyFill="1" applyBorder="1" applyAlignment="1" applyProtection="1">
      <alignment horizontal="center"/>
      <protection/>
    </xf>
    <xf numFmtId="0" fontId="7" fillId="35" borderId="15" xfId="0" applyFont="1" applyFill="1" applyBorder="1" applyAlignment="1">
      <alignment/>
    </xf>
    <xf numFmtId="17" fontId="0" fillId="35" borderId="15" xfId="0" applyNumberFormat="1" applyFont="1" applyFill="1" applyBorder="1" applyAlignment="1" applyProtection="1" quotePrefix="1">
      <alignment/>
      <protection locked="0"/>
    </xf>
    <xf numFmtId="0" fontId="7" fillId="35" borderId="23" xfId="0" applyFont="1" applyFill="1" applyBorder="1" applyAlignment="1">
      <alignment/>
    </xf>
    <xf numFmtId="0" fontId="0" fillId="35" borderId="10" xfId="0" applyFont="1" applyFill="1" applyBorder="1" applyAlignment="1" quotePrefix="1">
      <alignment horizontal="center"/>
    </xf>
    <xf numFmtId="0" fontId="2" fillId="35" borderId="10" xfId="0" applyFont="1" applyFill="1" applyBorder="1" applyAlignment="1">
      <alignment horizontal="center"/>
    </xf>
    <xf numFmtId="188" fontId="0" fillId="35" borderId="14" xfId="0" applyNumberFormat="1" applyFont="1" applyFill="1" applyBorder="1" applyAlignment="1" applyProtection="1">
      <alignment/>
      <protection locked="0"/>
    </xf>
    <xf numFmtId="188" fontId="0" fillId="35" borderId="16" xfId="0" applyNumberFormat="1" applyFont="1" applyFill="1" applyBorder="1" applyAlignment="1" applyProtection="1">
      <alignment/>
      <protection locked="0"/>
    </xf>
    <xf numFmtId="0" fontId="7" fillId="35" borderId="0" xfId="0" applyFont="1" applyFill="1" applyBorder="1" applyAlignment="1">
      <alignment/>
    </xf>
    <xf numFmtId="17" fontId="0" fillId="35" borderId="16" xfId="0" applyNumberFormat="1" applyFont="1" applyFill="1" applyBorder="1" applyAlignment="1" quotePrefix="1">
      <alignment horizontal="center"/>
    </xf>
    <xf numFmtId="188" fontId="7" fillId="35" borderId="16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22" xfId="0" applyFont="1" applyFill="1" applyBorder="1" applyAlignment="1" applyProtection="1" quotePrefix="1">
      <alignment/>
      <protection locked="0"/>
    </xf>
    <xf numFmtId="0" fontId="7" fillId="35" borderId="16" xfId="0" applyFont="1" applyFill="1" applyBorder="1" applyAlignment="1" applyProtection="1" quotePrefix="1">
      <alignment horizontal="center"/>
      <protection locked="0"/>
    </xf>
    <xf numFmtId="0" fontId="0" fillId="35" borderId="16" xfId="0" applyFont="1" applyFill="1" applyBorder="1" applyAlignment="1" quotePrefix="1">
      <alignment horizontal="center"/>
    </xf>
    <xf numFmtId="0" fontId="0" fillId="35" borderId="14" xfId="0" applyFont="1" applyFill="1" applyBorder="1" applyAlignment="1" applyProtection="1" quotePrefix="1">
      <alignment/>
      <protection locked="0"/>
    </xf>
    <xf numFmtId="0" fontId="2" fillId="35" borderId="16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0" fontId="0" fillId="0" borderId="14" xfId="0" applyNumberFormat="1" applyFont="1" applyBorder="1" applyAlignment="1" applyProtection="1" quotePrefix="1">
      <alignment horizontal="center"/>
      <protection locked="0"/>
    </xf>
    <xf numFmtId="17" fontId="0" fillId="0" borderId="14" xfId="0" applyNumberFormat="1" applyFont="1" applyFill="1" applyBorder="1" applyAlignment="1" applyProtection="1" quotePrefix="1">
      <alignment horizontal="center"/>
      <protection locked="0"/>
    </xf>
    <xf numFmtId="20" fontId="0" fillId="0" borderId="15" xfId="0" applyNumberFormat="1" applyFont="1" applyFill="1" applyBorder="1" applyAlignment="1" applyProtection="1" quotePrefix="1">
      <alignment horizontal="center"/>
      <protection locked="0"/>
    </xf>
    <xf numFmtId="17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20" fontId="0" fillId="0" borderId="16" xfId="0" applyNumberFormat="1" applyFont="1" applyBorder="1" applyAlignment="1" applyProtection="1" quotePrefix="1">
      <alignment horizontal="center"/>
      <protection locked="0"/>
    </xf>
    <xf numFmtId="2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4" xfId="0" applyFont="1" applyFill="1" applyBorder="1" applyAlignment="1" quotePrefix="1">
      <alignment horizontal="center"/>
    </xf>
    <xf numFmtId="17" fontId="0" fillId="0" borderId="14" xfId="0" applyNumberFormat="1" applyFont="1" applyFill="1" applyBorder="1" applyAlignment="1" quotePrefix="1">
      <alignment horizontal="center"/>
    </xf>
    <xf numFmtId="0" fontId="0" fillId="0" borderId="14" xfId="0" applyFont="1" applyFill="1" applyBorder="1" applyAlignment="1" quotePrefix="1">
      <alignment horizontal="center"/>
    </xf>
    <xf numFmtId="17" fontId="0" fillId="0" borderId="10" xfId="0" applyNumberFormat="1" applyFont="1" applyFill="1" applyBorder="1" applyAlignment="1" quotePrefix="1">
      <alignment horizontal="center"/>
    </xf>
    <xf numFmtId="17" fontId="0" fillId="0" borderId="14" xfId="0" applyNumberFormat="1" applyFont="1" applyFill="1" applyBorder="1" applyAlignment="1" quotePrefix="1">
      <alignment horizontal="center"/>
    </xf>
    <xf numFmtId="188" fontId="0" fillId="0" borderId="10" xfId="0" applyNumberFormat="1" applyFont="1" applyFill="1" applyBorder="1" applyAlignment="1" applyProtection="1">
      <alignment horizontal="center"/>
      <protection locked="0"/>
    </xf>
    <xf numFmtId="196" fontId="0" fillId="0" borderId="1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7" fontId="0" fillId="0" borderId="16" xfId="0" applyNumberFormat="1" applyFont="1" applyFill="1" applyBorder="1" applyAlignment="1" applyProtection="1" quotePrefix="1">
      <alignment horizontal="center"/>
      <protection locked="0"/>
    </xf>
    <xf numFmtId="17" fontId="0" fillId="0" borderId="15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 quotePrefix="1">
      <alignment horizontal="center"/>
      <protection locked="0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20" fontId="0" fillId="0" borderId="14" xfId="0" applyNumberFormat="1" applyFont="1" applyBorder="1" applyAlignment="1" applyProtection="1" quotePrefix="1">
      <alignment horizontal="center"/>
      <protection locked="0"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20" fontId="0" fillId="0" borderId="22" xfId="0" applyNumberFormat="1" applyFont="1" applyBorder="1" applyAlignment="1" applyProtection="1" quotePrefix="1">
      <alignment horizontal="center"/>
      <protection locked="0"/>
    </xf>
    <xf numFmtId="0" fontId="0" fillId="0" borderId="32" xfId="0" applyFont="1" applyFill="1" applyBorder="1" applyAlignment="1">
      <alignment/>
    </xf>
    <xf numFmtId="0" fontId="0" fillId="0" borderId="15" xfId="0" applyFont="1" applyFill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5" xfId="0" applyBorder="1" applyAlignment="1">
      <alignment/>
    </xf>
    <xf numFmtId="17" fontId="0" fillId="0" borderId="22" xfId="0" applyNumberFormat="1" applyFont="1" applyBorder="1" applyAlignment="1" applyProtection="1" quotePrefix="1">
      <alignment horizontal="center"/>
      <protection locked="0"/>
    </xf>
    <xf numFmtId="0" fontId="0" fillId="0" borderId="17" xfId="0" applyFont="1" applyFill="1" applyBorder="1" applyAlignment="1" quotePrefix="1">
      <alignment horizontal="center"/>
    </xf>
    <xf numFmtId="188" fontId="0" fillId="0" borderId="33" xfId="0" applyNumberFormat="1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 quotePrefix="1">
      <alignment horizontal="center"/>
      <protection locked="0"/>
    </xf>
    <xf numFmtId="17" fontId="0" fillId="35" borderId="16" xfId="0" applyNumberFormat="1" applyFont="1" applyFill="1" applyBorder="1" applyAlignment="1" quotePrefix="1">
      <alignment horizontal="center"/>
    </xf>
    <xf numFmtId="188" fontId="7" fillId="35" borderId="14" xfId="0" applyNumberFormat="1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 quotePrefix="1">
      <alignment horizontal="center"/>
    </xf>
    <xf numFmtId="17" fontId="0" fillId="35" borderId="15" xfId="0" applyNumberFormat="1" applyFont="1" applyFill="1" applyBorder="1" applyAlignment="1" applyProtection="1" quotePrefix="1">
      <alignment horizontal="center"/>
      <protection locked="0"/>
    </xf>
    <xf numFmtId="0" fontId="0" fillId="35" borderId="10" xfId="0" applyFont="1" applyFill="1" applyBorder="1" applyAlignment="1" quotePrefix="1">
      <alignment horizontal="center"/>
    </xf>
    <xf numFmtId="0" fontId="7" fillId="35" borderId="0" xfId="0" applyFont="1" applyFill="1" applyAlignment="1">
      <alignment/>
    </xf>
    <xf numFmtId="0" fontId="2" fillId="35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188" fontId="0" fillId="0" borderId="10" xfId="55" applyNumberFormat="1" applyFont="1" applyFill="1" applyBorder="1" applyProtection="1">
      <alignment/>
      <protection locked="0"/>
    </xf>
    <xf numFmtId="188" fontId="7" fillId="0" borderId="10" xfId="55" applyNumberFormat="1" applyFont="1" applyFill="1" applyBorder="1" applyAlignment="1" applyProtection="1">
      <alignment horizontal="center"/>
      <protection/>
    </xf>
    <xf numFmtId="0" fontId="0" fillId="0" borderId="11" xfId="55" applyFont="1" applyBorder="1">
      <alignment/>
      <protection/>
    </xf>
    <xf numFmtId="0" fontId="0" fillId="0" borderId="12" xfId="55" applyFont="1" applyBorder="1">
      <alignment/>
      <protection/>
    </xf>
    <xf numFmtId="0" fontId="7" fillId="0" borderId="12" xfId="55" applyFont="1" applyBorder="1">
      <alignment/>
      <protection/>
    </xf>
    <xf numFmtId="0" fontId="0" fillId="0" borderId="13" xfId="55" applyFont="1" applyBorder="1">
      <alignment/>
      <protection/>
    </xf>
    <xf numFmtId="188" fontId="0" fillId="0" borderId="14" xfId="55" applyNumberFormat="1" applyFont="1" applyFill="1" applyBorder="1" applyProtection="1">
      <alignment/>
      <protection locked="0"/>
    </xf>
    <xf numFmtId="188" fontId="7" fillId="0" borderId="14" xfId="55" applyNumberFormat="1" applyFont="1" applyFill="1" applyBorder="1" applyAlignment="1" applyProtection="1">
      <alignment horizontal="center"/>
      <protection/>
    </xf>
    <xf numFmtId="0" fontId="0" fillId="0" borderId="15" xfId="55" applyFont="1" applyFill="1" applyBorder="1">
      <alignment/>
      <protection/>
    </xf>
    <xf numFmtId="0" fontId="0" fillId="0" borderId="14" xfId="55" applyFont="1" applyFill="1" applyBorder="1">
      <alignment/>
      <protection/>
    </xf>
    <xf numFmtId="0" fontId="0" fillId="0" borderId="16" xfId="55" applyFont="1" applyFill="1" applyBorder="1">
      <alignment/>
      <protection/>
    </xf>
    <xf numFmtId="0" fontId="0" fillId="0" borderId="10" xfId="55" applyFont="1" applyFill="1" applyBorder="1" applyAlignment="1" quotePrefix="1">
      <alignment horizontal="center"/>
      <protection/>
    </xf>
    <xf numFmtId="0" fontId="0" fillId="0" borderId="10" xfId="55" applyFont="1" applyFill="1" applyBorder="1">
      <alignment/>
      <protection/>
    </xf>
    <xf numFmtId="0" fontId="3" fillId="0" borderId="14" xfId="55" applyFont="1" applyFill="1" applyBorder="1" applyAlignment="1">
      <alignment horizontal="center"/>
      <protection/>
    </xf>
    <xf numFmtId="0" fontId="0" fillId="0" borderId="14" xfId="55" applyFont="1" applyFill="1" applyBorder="1" applyAlignment="1" quotePrefix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6" xfId="55" applyFont="1" applyFill="1" applyBorder="1" applyAlignment="1">
      <alignment horizontal="center"/>
      <protection/>
    </xf>
    <xf numFmtId="20" fontId="0" fillId="0" borderId="14" xfId="55" applyNumberFormat="1" applyFont="1" applyBorder="1" applyAlignment="1" applyProtection="1" quotePrefix="1">
      <alignment horizontal="center"/>
      <protection locked="0"/>
    </xf>
    <xf numFmtId="17" fontId="0" fillId="0" borderId="14" xfId="55" applyNumberFormat="1" applyFont="1" applyFill="1" applyBorder="1" applyAlignment="1" quotePrefix="1">
      <alignment horizontal="center"/>
      <protection/>
    </xf>
    <xf numFmtId="0" fontId="0" fillId="0" borderId="0" xfId="55" applyFont="1" applyFill="1">
      <alignment/>
      <protection/>
    </xf>
    <xf numFmtId="0" fontId="0" fillId="0" borderId="25" xfId="55" applyFont="1" applyFill="1" applyBorder="1">
      <alignment/>
      <protection/>
    </xf>
    <xf numFmtId="0" fontId="0" fillId="0" borderId="26" xfId="55" applyFont="1" applyFill="1" applyBorder="1">
      <alignment/>
      <protection/>
    </xf>
    <xf numFmtId="0" fontId="0" fillId="0" borderId="24" xfId="55" applyFont="1" applyFill="1" applyBorder="1">
      <alignment/>
      <protection/>
    </xf>
    <xf numFmtId="20" fontId="24" fillId="0" borderId="14" xfId="55" applyNumberFormat="1" applyFont="1" applyFill="1" applyBorder="1" applyAlignment="1" applyProtection="1" quotePrefix="1">
      <alignment horizontal="center"/>
      <protection locked="0"/>
    </xf>
    <xf numFmtId="0" fontId="0" fillId="0" borderId="34" xfId="55" applyFont="1" applyFill="1" applyBorder="1">
      <alignment/>
      <protection/>
    </xf>
    <xf numFmtId="20" fontId="0" fillId="0" borderId="31" xfId="55" applyNumberFormat="1" applyFont="1" applyFill="1" applyBorder="1" applyAlignment="1" applyProtection="1" quotePrefix="1">
      <alignment horizontal="center"/>
      <protection locked="0"/>
    </xf>
    <xf numFmtId="20" fontId="0" fillId="0" borderId="16" xfId="55" applyNumberFormat="1" applyFont="1" applyFill="1" applyBorder="1" applyAlignment="1" applyProtection="1" quotePrefix="1">
      <alignment horizontal="center"/>
      <protection locked="0"/>
    </xf>
    <xf numFmtId="17" fontId="0" fillId="0" borderId="31" xfId="55" applyNumberFormat="1" applyFont="1" applyBorder="1" applyAlignment="1" applyProtection="1" quotePrefix="1">
      <alignment horizontal="center"/>
      <protection locked="0"/>
    </xf>
    <xf numFmtId="197" fontId="0" fillId="0" borderId="15" xfId="55" applyNumberFormat="1" applyFont="1" applyFill="1" applyBorder="1" applyAlignment="1" applyProtection="1">
      <alignment horizontal="center"/>
      <protection locked="0"/>
    </xf>
    <xf numFmtId="0" fontId="0" fillId="0" borderId="21" xfId="55" applyFont="1" applyBorder="1">
      <alignment/>
      <protection/>
    </xf>
    <xf numFmtId="20" fontId="0" fillId="0" borderId="31" xfId="55" applyNumberFormat="1" applyFont="1" applyBorder="1" applyAlignment="1" applyProtection="1" quotePrefix="1">
      <alignment horizontal="center"/>
      <protection locked="0"/>
    </xf>
    <xf numFmtId="17" fontId="0" fillId="0" borderId="21" xfId="55" applyNumberFormat="1" applyFont="1" applyBorder="1" applyAlignment="1" applyProtection="1" quotePrefix="1">
      <alignment horizontal="center"/>
      <protection locked="0"/>
    </xf>
    <xf numFmtId="0" fontId="0" fillId="0" borderId="21" xfId="55" applyFont="1" applyFill="1" applyBorder="1">
      <alignment/>
      <protection/>
    </xf>
    <xf numFmtId="49" fontId="0" fillId="0" borderId="22" xfId="49" applyNumberFormat="1" applyFont="1" applyFill="1" applyBorder="1" applyAlignment="1" applyProtection="1">
      <alignment horizontal="center"/>
      <protection locked="0"/>
    </xf>
    <xf numFmtId="0" fontId="0" fillId="0" borderId="22" xfId="55" applyFont="1" applyFill="1" applyBorder="1" applyAlignment="1" quotePrefix="1">
      <alignment horizontal="center"/>
      <protection/>
    </xf>
    <xf numFmtId="188" fontId="0" fillId="0" borderId="22" xfId="55" applyNumberFormat="1" applyFont="1" applyFill="1" applyBorder="1" applyProtection="1">
      <alignment/>
      <protection locked="0"/>
    </xf>
    <xf numFmtId="188" fontId="7" fillId="0" borderId="22" xfId="55" applyNumberFormat="1" applyFont="1" applyFill="1" applyBorder="1" applyAlignment="1" applyProtection="1">
      <alignment horizontal="center"/>
      <protection/>
    </xf>
    <xf numFmtId="49" fontId="0" fillId="35" borderId="19" xfId="55" applyNumberFormat="1" applyFont="1" applyFill="1" applyBorder="1" applyAlignment="1" applyProtection="1">
      <alignment horizontal="center"/>
      <protection locked="0"/>
    </xf>
    <xf numFmtId="0" fontId="0" fillId="35" borderId="10" xfId="55" applyFont="1" applyFill="1" applyBorder="1" applyAlignment="1" quotePrefix="1">
      <alignment horizontal="center"/>
      <protection/>
    </xf>
    <xf numFmtId="188" fontId="0" fillId="35" borderId="10" xfId="55" applyNumberFormat="1" applyFont="1" applyFill="1" applyBorder="1" applyProtection="1">
      <alignment/>
      <protection locked="0"/>
    </xf>
    <xf numFmtId="188" fontId="7" fillId="35" borderId="10" xfId="55" applyNumberFormat="1" applyFont="1" applyFill="1" applyBorder="1" applyAlignment="1" applyProtection="1">
      <alignment horizontal="center"/>
      <protection/>
    </xf>
    <xf numFmtId="0" fontId="0" fillId="35" borderId="31" xfId="55" applyFill="1" applyBorder="1">
      <alignment/>
      <protection/>
    </xf>
    <xf numFmtId="188" fontId="0" fillId="35" borderId="14" xfId="55" applyNumberFormat="1" applyFont="1" applyFill="1" applyBorder="1" applyProtection="1">
      <alignment/>
      <protection locked="0"/>
    </xf>
    <xf numFmtId="188" fontId="7" fillId="35" borderId="14" xfId="55" applyNumberFormat="1" applyFont="1" applyFill="1" applyBorder="1" applyAlignment="1" applyProtection="1">
      <alignment horizontal="center"/>
      <protection/>
    </xf>
    <xf numFmtId="0" fontId="0" fillId="35" borderId="16" xfId="55" applyFont="1" applyFill="1" applyBorder="1" applyAlignment="1" applyProtection="1" quotePrefix="1">
      <alignment horizontal="center"/>
      <protection locked="0"/>
    </xf>
    <xf numFmtId="0" fontId="7" fillId="35" borderId="16" xfId="55" applyFont="1" applyFill="1" applyBorder="1">
      <alignment/>
      <protection/>
    </xf>
    <xf numFmtId="0" fontId="7" fillId="35" borderId="15" xfId="55" applyFont="1" applyFill="1" applyBorder="1">
      <alignment/>
      <protection/>
    </xf>
    <xf numFmtId="0" fontId="7" fillId="35" borderId="25" xfId="55" applyFont="1" applyFill="1" applyBorder="1">
      <alignment/>
      <protection/>
    </xf>
    <xf numFmtId="0" fontId="7" fillId="35" borderId="26" xfId="55" applyFont="1" applyFill="1" applyBorder="1">
      <alignment/>
      <protection/>
    </xf>
    <xf numFmtId="0" fontId="2" fillId="35" borderId="10" xfId="55" applyFont="1" applyFill="1" applyBorder="1" applyAlignment="1">
      <alignment horizontal="center"/>
      <protection/>
    </xf>
    <xf numFmtId="0" fontId="7" fillId="0" borderId="30" xfId="55" applyFont="1" applyFill="1" applyBorder="1">
      <alignment/>
      <protection/>
    </xf>
    <xf numFmtId="0" fontId="7" fillId="0" borderId="35" xfId="55" applyFont="1" applyFill="1" applyBorder="1">
      <alignment/>
      <protection/>
    </xf>
    <xf numFmtId="0" fontId="2" fillId="0" borderId="22" xfId="55" applyFont="1" applyFill="1" applyBorder="1" applyAlignment="1">
      <alignment horizontal="center"/>
      <protection/>
    </xf>
    <xf numFmtId="0" fontId="7" fillId="0" borderId="2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7" fontId="0" fillId="0" borderId="15" xfId="0" applyNumberFormat="1" applyFont="1" applyBorder="1" applyAlignment="1" applyProtection="1" quotePrefix="1">
      <alignment horizontal="center"/>
      <protection locked="0"/>
    </xf>
    <xf numFmtId="17" fontId="0" fillId="0" borderId="22" xfId="0" applyNumberFormat="1" applyFont="1" applyFill="1" applyBorder="1" applyAlignment="1" applyProtection="1" quotePrefix="1">
      <alignment horizontal="center"/>
      <protection locked="0"/>
    </xf>
    <xf numFmtId="17" fontId="0" fillId="0" borderId="17" xfId="0" applyNumberFormat="1" applyFont="1" applyFill="1" applyBorder="1" applyAlignment="1" quotePrefix="1">
      <alignment horizontal="center"/>
    </xf>
    <xf numFmtId="17" fontId="0" fillId="0" borderId="14" xfId="0" applyNumberFormat="1" applyFont="1" applyFill="1" applyBorder="1" applyAlignment="1" applyProtection="1">
      <alignment horizontal="center"/>
      <protection locked="0"/>
    </xf>
    <xf numFmtId="17" fontId="0" fillId="0" borderId="15" xfId="0" applyNumberFormat="1" applyFont="1" applyBorder="1" applyAlignment="1" applyProtection="1">
      <alignment horizontal="center"/>
      <protection locked="0"/>
    </xf>
    <xf numFmtId="17" fontId="0" fillId="35" borderId="15" xfId="0" applyNumberFormat="1" applyFont="1" applyFill="1" applyBorder="1" applyAlignment="1" applyProtection="1" quotePrefix="1">
      <alignment horizontal="center"/>
      <protection locked="0"/>
    </xf>
    <xf numFmtId="0" fontId="0" fillId="35" borderId="10" xfId="0" applyFont="1" applyFill="1" applyBorder="1" applyAlignment="1" quotePrefix="1">
      <alignment horizontal="center"/>
    </xf>
    <xf numFmtId="17" fontId="0" fillId="35" borderId="14" xfId="0" applyNumberFormat="1" applyFont="1" applyFill="1" applyBorder="1" applyAlignment="1" quotePrefix="1">
      <alignment horizontal="center"/>
    </xf>
    <xf numFmtId="0" fontId="0" fillId="35" borderId="15" xfId="0" applyFont="1" applyFill="1" applyBorder="1" applyAlignment="1" applyProtection="1" quotePrefix="1">
      <alignment horizontal="center"/>
      <protection locked="0"/>
    </xf>
    <xf numFmtId="17" fontId="0" fillId="35" borderId="10" xfId="0" applyNumberFormat="1" applyFont="1" applyFill="1" applyBorder="1" applyAlignment="1" quotePrefix="1">
      <alignment horizontal="center"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0" fontId="0" fillId="35" borderId="16" xfId="55" applyNumberFormat="1" applyFont="1" applyFill="1" applyBorder="1" applyAlignment="1" applyProtection="1" quotePrefix="1">
      <alignment horizontal="center"/>
      <protection locked="0"/>
    </xf>
    <xf numFmtId="17" fontId="0" fillId="0" borderId="10" xfId="55" applyNumberFormat="1" applyFont="1" applyFill="1" applyBorder="1" applyAlignment="1" quotePrefix="1">
      <alignment horizontal="center"/>
      <protection/>
    </xf>
    <xf numFmtId="20" fontId="0" fillId="0" borderId="15" xfId="55" applyNumberFormat="1" applyFont="1" applyBorder="1" applyAlignment="1" applyProtection="1" quotePrefix="1">
      <alignment horizontal="center"/>
      <protection locked="0"/>
    </xf>
    <xf numFmtId="0" fontId="0" fillId="0" borderId="14" xfId="55" applyFont="1" applyBorder="1" applyAlignment="1" applyProtection="1" quotePrefix="1">
      <alignment horizontal="center"/>
      <protection locked="0"/>
    </xf>
    <xf numFmtId="17" fontId="0" fillId="0" borderId="14" xfId="55" applyNumberFormat="1" applyFont="1" applyBorder="1" applyAlignment="1" applyProtection="1" quotePrefix="1">
      <alignment horizontal="center"/>
      <protection locked="0"/>
    </xf>
    <xf numFmtId="17" fontId="0" fillId="0" borderId="14" xfId="55" applyNumberFormat="1" applyFont="1" applyFill="1" applyBorder="1" applyAlignment="1" applyProtection="1" quotePrefix="1">
      <alignment horizontal="center"/>
      <protection locked="0"/>
    </xf>
    <xf numFmtId="20" fontId="0" fillId="0" borderId="15" xfId="55" applyNumberFormat="1" applyFont="1" applyFill="1" applyBorder="1" applyAlignment="1" applyProtection="1" quotePrefix="1">
      <alignment horizontal="center"/>
      <protection locked="0"/>
    </xf>
    <xf numFmtId="0" fontId="0" fillId="0" borderId="14" xfId="55" applyFont="1" applyFill="1" applyBorder="1" applyAlignment="1" applyProtection="1">
      <alignment horizontal="center"/>
      <protection locked="0"/>
    </xf>
    <xf numFmtId="17" fontId="0" fillId="0" borderId="10" xfId="55" applyNumberFormat="1" applyFill="1" applyBorder="1" applyAlignment="1" quotePrefix="1">
      <alignment horizontal="center"/>
      <protection/>
    </xf>
    <xf numFmtId="20" fontId="0" fillId="0" borderId="16" xfId="55" applyNumberFormat="1" applyFont="1" applyBorder="1" applyAlignment="1" applyProtection="1" quotePrefix="1">
      <alignment horizontal="center"/>
      <protection locked="0"/>
    </xf>
    <xf numFmtId="0" fontId="0" fillId="0" borderId="10" xfId="55" applyBorder="1">
      <alignment/>
      <protection/>
    </xf>
    <xf numFmtId="17" fontId="0" fillId="0" borderId="14" xfId="55" applyNumberFormat="1" applyFill="1" applyBorder="1" applyAlignment="1" quotePrefix="1">
      <alignment horizontal="center"/>
      <protection/>
    </xf>
    <xf numFmtId="17" fontId="0" fillId="0" borderId="17" xfId="55" applyNumberFormat="1" applyFill="1" applyBorder="1" applyAlignment="1" quotePrefix="1">
      <alignment horizontal="center"/>
      <protection/>
    </xf>
    <xf numFmtId="17" fontId="0" fillId="0" borderId="17" xfId="55" applyNumberFormat="1" applyFont="1" applyBorder="1" applyAlignment="1" applyProtection="1" quotePrefix="1">
      <alignment horizontal="center"/>
      <protection locked="0"/>
    </xf>
    <xf numFmtId="17" fontId="0" fillId="35" borderId="10" xfId="55" applyNumberFormat="1" applyFont="1" applyFill="1" applyBorder="1" applyAlignment="1" quotePrefix="1">
      <alignment horizontal="center"/>
      <protection/>
    </xf>
    <xf numFmtId="20" fontId="0" fillId="35" borderId="14" xfId="55" applyNumberFormat="1" applyFont="1" applyFill="1" applyBorder="1" applyAlignment="1" applyProtection="1" quotePrefix="1">
      <alignment horizontal="center"/>
      <protection locked="0"/>
    </xf>
    <xf numFmtId="17" fontId="0" fillId="35" borderId="14" xfId="55" applyNumberFormat="1" applyFont="1" applyFill="1" applyBorder="1" applyAlignment="1" quotePrefix="1">
      <alignment horizontal="center"/>
      <protection/>
    </xf>
    <xf numFmtId="0" fontId="7" fillId="35" borderId="14" xfId="55" applyFont="1" applyFill="1" applyBorder="1">
      <alignment/>
      <protection/>
    </xf>
    <xf numFmtId="0" fontId="7" fillId="35" borderId="10" xfId="55" applyFont="1" applyFill="1" applyBorder="1">
      <alignment/>
      <protection/>
    </xf>
    <xf numFmtId="0" fontId="7" fillId="35" borderId="0" xfId="55" applyFont="1" applyFill="1">
      <alignment/>
      <protection/>
    </xf>
    <xf numFmtId="0" fontId="7" fillId="0" borderId="14" xfId="55" applyFont="1" applyFill="1" applyBorder="1">
      <alignment/>
      <protection/>
    </xf>
    <xf numFmtId="0" fontId="7" fillId="0" borderId="15" xfId="55" applyFont="1" applyFill="1" applyBorder="1">
      <alignment/>
      <protection/>
    </xf>
    <xf numFmtId="0" fontId="7" fillId="0" borderId="17" xfId="55" applyFont="1" applyFill="1" applyBorder="1">
      <alignment/>
      <protection/>
    </xf>
    <xf numFmtId="0" fontId="7" fillId="0" borderId="10" xfId="55" applyFont="1" applyFill="1" applyBorder="1">
      <alignment/>
      <protection/>
    </xf>
    <xf numFmtId="0" fontId="7" fillId="0" borderId="23" xfId="55" applyFont="1" applyFill="1" applyBorder="1">
      <alignment/>
      <protection/>
    </xf>
    <xf numFmtId="0" fontId="7" fillId="0" borderId="17" xfId="55" applyFont="1" applyBorder="1">
      <alignment/>
      <protection/>
    </xf>
    <xf numFmtId="0" fontId="2" fillId="0" borderId="14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2" fillId="0" borderId="17" xfId="55" applyFont="1" applyFill="1" applyBorder="1" applyAlignment="1">
      <alignment horizontal="center"/>
      <protection/>
    </xf>
    <xf numFmtId="0" fontId="0" fillId="0" borderId="10" xfId="55" applyFont="1" applyBorder="1">
      <alignment/>
      <protection/>
    </xf>
    <xf numFmtId="20" fontId="0" fillId="0" borderId="14" xfId="55" applyNumberFormat="1" applyFont="1" applyFill="1" applyBorder="1" applyAlignment="1" applyProtection="1" quotePrefix="1">
      <alignment horizontal="center"/>
      <protection locked="0"/>
    </xf>
    <xf numFmtId="0" fontId="0" fillId="0" borderId="15" xfId="55" applyFont="1" applyFill="1" applyBorder="1" applyAlignment="1" applyProtection="1">
      <alignment horizontal="center"/>
      <protection locked="0"/>
    </xf>
    <xf numFmtId="0" fontId="0" fillId="0" borderId="15" xfId="55" applyFont="1" applyFill="1" applyBorder="1" applyAlignment="1" quotePrefix="1">
      <alignment horizontal="center"/>
      <protection/>
    </xf>
    <xf numFmtId="1" fontId="7" fillId="0" borderId="10" xfId="55" applyNumberFormat="1" applyFont="1" applyFill="1" applyBorder="1" applyAlignment="1" applyProtection="1">
      <alignment horizontal="center"/>
      <protection/>
    </xf>
    <xf numFmtId="0" fontId="0" fillId="0" borderId="16" xfId="55" applyFont="1" applyFill="1" applyBorder="1" applyAlignment="1" quotePrefix="1">
      <alignment horizontal="center"/>
      <protection/>
    </xf>
    <xf numFmtId="17" fontId="0" fillId="0" borderId="17" xfId="55" applyNumberFormat="1" applyFont="1" applyFill="1" applyBorder="1" applyAlignment="1" quotePrefix="1">
      <alignment horizontal="center"/>
      <protection/>
    </xf>
    <xf numFmtId="17" fontId="0" fillId="0" borderId="16" xfId="55" applyNumberFormat="1" applyFont="1" applyFill="1" applyBorder="1" applyAlignment="1" applyProtection="1" quotePrefix="1">
      <alignment horizontal="center"/>
      <protection locked="0"/>
    </xf>
    <xf numFmtId="1" fontId="7" fillId="0" borderId="14" xfId="55" applyNumberFormat="1" applyFont="1" applyFill="1" applyBorder="1" applyAlignment="1" applyProtection="1">
      <alignment horizontal="center"/>
      <protection/>
    </xf>
    <xf numFmtId="17" fontId="0" fillId="0" borderId="14" xfId="55" applyNumberFormat="1" applyFont="1" applyBorder="1" applyAlignment="1" applyProtection="1">
      <alignment horizontal="center"/>
      <protection locked="0"/>
    </xf>
    <xf numFmtId="0" fontId="0" fillId="0" borderId="16" xfId="55" applyFont="1" applyBorder="1">
      <alignment/>
      <protection/>
    </xf>
    <xf numFmtId="17" fontId="0" fillId="35" borderId="16" xfId="55" applyNumberFormat="1" applyFont="1" applyFill="1" applyBorder="1" applyAlignment="1" applyProtection="1" quotePrefix="1">
      <alignment horizontal="center"/>
      <protection locked="0"/>
    </xf>
    <xf numFmtId="17" fontId="0" fillId="35" borderId="14" xfId="55" applyNumberFormat="1" applyFont="1" applyFill="1" applyBorder="1" applyAlignment="1" applyProtection="1" quotePrefix="1">
      <alignment horizontal="center"/>
      <protection locked="0"/>
    </xf>
    <xf numFmtId="0" fontId="0" fillId="35" borderId="15" xfId="55" applyFont="1" applyFill="1" applyBorder="1" applyAlignment="1" applyProtection="1" quotePrefix="1">
      <alignment horizontal="center"/>
      <protection locked="0"/>
    </xf>
    <xf numFmtId="0" fontId="2" fillId="35" borderId="14" xfId="55" applyFont="1" applyFill="1" applyBorder="1" applyAlignment="1">
      <alignment horizontal="center"/>
      <protection/>
    </xf>
    <xf numFmtId="0" fontId="2" fillId="35" borderId="16" xfId="55" applyFont="1" applyFill="1" applyBorder="1" applyAlignment="1">
      <alignment horizontal="center"/>
      <protection/>
    </xf>
    <xf numFmtId="0" fontId="7" fillId="0" borderId="16" xfId="55" applyFont="1" applyFill="1" applyBorder="1">
      <alignment/>
      <protection/>
    </xf>
    <xf numFmtId="0" fontId="2" fillId="0" borderId="16" xfId="55" applyFont="1" applyFill="1" applyBorder="1" applyAlignment="1">
      <alignment horizontal="center"/>
      <protection/>
    </xf>
    <xf numFmtId="17" fontId="7" fillId="0" borderId="16" xfId="55" applyNumberFormat="1" applyFont="1" applyFill="1" applyBorder="1" applyAlignment="1" applyProtection="1" quotePrefix="1">
      <alignment horizontal="center"/>
      <protection locked="0"/>
    </xf>
    <xf numFmtId="0" fontId="7" fillId="0" borderId="22" xfId="55" applyFont="1" applyFill="1" applyBorder="1" applyAlignment="1" applyProtection="1" quotePrefix="1">
      <alignment horizontal="center"/>
      <protection locked="0"/>
    </xf>
    <xf numFmtId="0" fontId="7" fillId="0" borderId="22" xfId="55" applyFont="1" applyFill="1" applyBorder="1">
      <alignment/>
      <protection/>
    </xf>
    <xf numFmtId="188" fontId="0" fillId="0" borderId="14" xfId="0" applyNumberFormat="1" applyFont="1" applyFill="1" applyBorder="1" applyAlignment="1" applyProtection="1">
      <alignment horizontal="center"/>
      <protection locked="0"/>
    </xf>
    <xf numFmtId="188" fontId="0" fillId="0" borderId="17" xfId="0" applyNumberFormat="1" applyFont="1" applyFill="1" applyBorder="1" applyAlignment="1" applyProtection="1">
      <alignment horizontal="center"/>
      <protection locked="0"/>
    </xf>
    <xf numFmtId="17" fontId="0" fillId="0" borderId="17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32" borderId="25" xfId="0" applyFill="1" applyBorder="1" applyAlignment="1">
      <alignment/>
    </xf>
    <xf numFmtId="0" fontId="0" fillId="0" borderId="0" xfId="0" applyFill="1" applyAlignment="1">
      <alignment/>
    </xf>
    <xf numFmtId="0" fontId="2" fillId="32" borderId="34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26" xfId="0" applyFill="1" applyBorder="1" applyAlignment="1">
      <alignment/>
    </xf>
    <xf numFmtId="0" fontId="0" fillId="35" borderId="24" xfId="0" applyFont="1" applyFill="1" applyBorder="1" applyAlignment="1">
      <alignment/>
    </xf>
    <xf numFmtId="0" fontId="7" fillId="35" borderId="16" xfId="0" applyFont="1" applyFill="1" applyBorder="1" applyAlignment="1" quotePrefix="1">
      <alignment/>
    </xf>
    <xf numFmtId="188" fontId="7" fillId="0" borderId="10" xfId="0" applyNumberFormat="1" applyFont="1" applyFill="1" applyBorder="1" applyAlignment="1" applyProtection="1">
      <alignment horizontal="center"/>
      <protection locked="0"/>
    </xf>
    <xf numFmtId="16" fontId="7" fillId="0" borderId="0" xfId="0" applyNumberFormat="1" applyFont="1" applyAlignment="1" quotePrefix="1">
      <alignment horizontal="center"/>
    </xf>
    <xf numFmtId="17" fontId="7" fillId="35" borderId="22" xfId="0" applyNumberFormat="1" applyFont="1" applyFill="1" applyBorder="1" applyAlignment="1" quotePrefix="1">
      <alignment/>
    </xf>
    <xf numFmtId="0" fontId="7" fillId="35" borderId="33" xfId="0" applyFont="1" applyFill="1" applyBorder="1" applyAlignment="1">
      <alignment/>
    </xf>
    <xf numFmtId="0" fontId="0" fillId="35" borderId="17" xfId="0" applyFont="1" applyFill="1" applyBorder="1" applyAlignment="1" quotePrefix="1">
      <alignment/>
    </xf>
    <xf numFmtId="0" fontId="2" fillId="35" borderId="17" xfId="0" applyFont="1" applyFill="1" applyBorder="1" applyAlignment="1">
      <alignment horizontal="center"/>
    </xf>
    <xf numFmtId="188" fontId="7" fillId="0" borderId="17" xfId="0" applyNumberFormat="1" applyFont="1" applyFill="1" applyBorder="1" applyAlignment="1" applyProtection="1">
      <alignment horizontal="center"/>
      <protection locked="0"/>
    </xf>
    <xf numFmtId="0" fontId="7" fillId="35" borderId="15" xfId="0" applyFont="1" applyFill="1" applyBorder="1" applyAlignment="1" quotePrefix="1">
      <alignment/>
    </xf>
    <xf numFmtId="17" fontId="0" fillId="35" borderId="15" xfId="0" applyNumberFormat="1" applyFont="1" applyFill="1" applyBorder="1" applyAlignment="1" quotePrefix="1">
      <alignment horizontal="center"/>
    </xf>
    <xf numFmtId="0" fontId="3" fillId="35" borderId="15" xfId="0" applyFont="1" applyFill="1" applyBorder="1" applyAlignment="1">
      <alignment horizontal="center"/>
    </xf>
    <xf numFmtId="188" fontId="0" fillId="0" borderId="15" xfId="0" applyNumberFormat="1" applyFont="1" applyFill="1" applyBorder="1" applyAlignment="1" applyProtection="1">
      <alignment/>
      <protection locked="0"/>
    </xf>
    <xf numFmtId="188" fontId="7" fillId="0" borderId="15" xfId="0" applyNumberFormat="1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0" fillId="0" borderId="24" xfId="0" applyFont="1" applyFill="1" applyBorder="1" applyAlignment="1">
      <alignment/>
    </xf>
    <xf numFmtId="17" fontId="7" fillId="0" borderId="15" xfId="0" applyNumberFormat="1" applyFont="1" applyFill="1" applyBorder="1" applyAlignment="1" quotePrefix="1">
      <alignment/>
    </xf>
    <xf numFmtId="0" fontId="3" fillId="0" borderId="19" xfId="0" applyFont="1" applyFill="1" applyBorder="1" applyAlignment="1">
      <alignment horizontal="center"/>
    </xf>
    <xf numFmtId="0" fontId="7" fillId="0" borderId="15" xfId="0" applyFont="1" applyFill="1" applyBorder="1" applyAlignment="1" quotePrefix="1">
      <alignment/>
    </xf>
    <xf numFmtId="0" fontId="0" fillId="0" borderId="36" xfId="0" applyFont="1" applyFill="1" applyBorder="1" applyAlignment="1">
      <alignment/>
    </xf>
    <xf numFmtId="188" fontId="0" fillId="0" borderId="15" xfId="0" applyNumberFormat="1" applyFont="1" applyFill="1" applyBorder="1" applyAlignment="1" applyProtection="1">
      <alignment horizontal="center"/>
      <protection locked="0"/>
    </xf>
    <xf numFmtId="0" fontId="42" fillId="36" borderId="11" xfId="0" applyFont="1" applyFill="1" applyBorder="1" applyAlignment="1">
      <alignment/>
    </xf>
    <xf numFmtId="0" fontId="42" fillId="36" borderId="12" xfId="0" applyFont="1" applyFill="1" applyBorder="1" applyAlignment="1">
      <alignment/>
    </xf>
    <xf numFmtId="0" fontId="43" fillId="36" borderId="12" xfId="0" applyFont="1" applyFill="1" applyBorder="1" applyAlignment="1">
      <alignment/>
    </xf>
    <xf numFmtId="0" fontId="42" fillId="36" borderId="13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7" fillId="35" borderId="24" xfId="0" applyFont="1" applyFill="1" applyBorder="1" applyAlignment="1">
      <alignment/>
    </xf>
    <xf numFmtId="17" fontId="0" fillId="35" borderId="22" xfId="0" applyNumberFormat="1" applyFont="1" applyFill="1" applyBorder="1" applyAlignment="1" quotePrefix="1">
      <alignment/>
    </xf>
    <xf numFmtId="0" fontId="7" fillId="35" borderId="22" xfId="0" applyFont="1" applyFill="1" applyBorder="1" applyAlignment="1">
      <alignment/>
    </xf>
    <xf numFmtId="0" fontId="0" fillId="35" borderId="22" xfId="0" applyFont="1" applyFill="1" applyBorder="1" applyAlignment="1" quotePrefix="1">
      <alignment horizontal="center"/>
    </xf>
    <xf numFmtId="0" fontId="2" fillId="35" borderId="22" xfId="0" applyFont="1" applyFill="1" applyBorder="1" applyAlignment="1">
      <alignment horizontal="center"/>
    </xf>
    <xf numFmtId="17" fontId="7" fillId="35" borderId="15" xfId="0" applyNumberFormat="1" applyFont="1" applyFill="1" applyBorder="1" applyAlignment="1" quotePrefix="1">
      <alignment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 quotePrefix="1">
      <alignment horizontal="center"/>
    </xf>
    <xf numFmtId="17" fontId="7" fillId="0" borderId="14" xfId="0" applyNumberFormat="1" applyFont="1" applyFill="1" applyBorder="1" applyAlignment="1" quotePrefix="1">
      <alignment/>
    </xf>
    <xf numFmtId="17" fontId="7" fillId="0" borderId="15" xfId="0" applyNumberFormat="1" applyFont="1" applyBorder="1" applyAlignment="1" quotePrefix="1">
      <alignment/>
    </xf>
    <xf numFmtId="188" fontId="0" fillId="0" borderId="10" xfId="0" applyNumberFormat="1" applyFont="1" applyFill="1" applyBorder="1" applyAlignment="1" applyProtection="1">
      <alignment/>
      <protection/>
    </xf>
    <xf numFmtId="188" fontId="0" fillId="0" borderId="16" xfId="0" applyNumberFormat="1" applyFont="1" applyFill="1" applyBorder="1" applyAlignment="1" applyProtection="1">
      <alignment/>
      <protection/>
    </xf>
    <xf numFmtId="17" fontId="0" fillId="0" borderId="14" xfId="0" applyNumberFormat="1" applyFont="1" applyFill="1" applyBorder="1" applyAlignment="1" quotePrefix="1">
      <alignment/>
    </xf>
    <xf numFmtId="0" fontId="7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35" borderId="16" xfId="0" applyFont="1" applyFill="1" applyBorder="1" applyAlignment="1" applyProtection="1">
      <alignment/>
      <protection locked="0"/>
    </xf>
    <xf numFmtId="0" fontId="7" fillId="35" borderId="19" xfId="0" applyFont="1" applyFill="1" applyBorder="1" applyAlignment="1" applyProtection="1" quotePrefix="1">
      <alignment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 quotePrefix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7" fillId="35" borderId="15" xfId="0" applyFont="1" applyFill="1" applyBorder="1" applyAlignment="1" applyProtection="1">
      <alignment/>
      <protection locked="0"/>
    </xf>
    <xf numFmtId="17" fontId="7" fillId="35" borderId="31" xfId="0" applyNumberFormat="1" applyFont="1" applyFill="1" applyBorder="1" applyAlignment="1" applyProtection="1" quotePrefix="1">
      <alignment/>
      <protection locked="0"/>
    </xf>
    <xf numFmtId="0" fontId="7" fillId="35" borderId="36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 quotePrefix="1">
      <alignment horizontal="center"/>
      <protection locked="0"/>
    </xf>
    <xf numFmtId="0" fontId="2" fillId="35" borderId="19" xfId="0" applyFont="1" applyFill="1" applyBorder="1" applyAlignment="1" applyProtection="1">
      <alignment horizontal="center"/>
      <protection locked="0"/>
    </xf>
    <xf numFmtId="0" fontId="0" fillId="36" borderId="11" xfId="0" applyFont="1" applyFill="1" applyBorder="1" applyAlignment="1" applyProtection="1">
      <alignment/>
      <protection locked="0"/>
    </xf>
    <xf numFmtId="0" fontId="0" fillId="36" borderId="12" xfId="0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0" fillId="36" borderId="0" xfId="0" applyFont="1" applyFill="1" applyAlignment="1">
      <alignment/>
    </xf>
    <xf numFmtId="0" fontId="7" fillId="35" borderId="22" xfId="0" applyFont="1" applyFill="1" applyBorder="1" applyAlignment="1" applyProtection="1">
      <alignment/>
      <protection locked="0"/>
    </xf>
    <xf numFmtId="20" fontId="7" fillId="35" borderId="35" xfId="0" applyNumberFormat="1" applyFont="1" applyFill="1" applyBorder="1" applyAlignment="1" applyProtection="1" quotePrefix="1">
      <alignment/>
      <protection locked="0"/>
    </xf>
    <xf numFmtId="0" fontId="7" fillId="35" borderId="17" xfId="0" applyFont="1" applyFill="1" applyBorder="1" applyAlignment="1" applyProtection="1">
      <alignment/>
      <protection locked="0"/>
    </xf>
    <xf numFmtId="0" fontId="0" fillId="35" borderId="17" xfId="0" applyFill="1" applyBorder="1" applyAlignment="1" applyProtection="1" quotePrefix="1">
      <alignment horizontal="center"/>
      <protection locked="0"/>
    </xf>
    <xf numFmtId="0" fontId="2" fillId="35" borderId="17" xfId="0" applyFont="1" applyFill="1" applyBorder="1" applyAlignment="1" applyProtection="1">
      <alignment horizontal="center"/>
      <protection locked="0"/>
    </xf>
    <xf numFmtId="188" fontId="0" fillId="0" borderId="17" xfId="0" applyNumberFormat="1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20" fontId="7" fillId="0" borderId="31" xfId="0" applyNumberFormat="1" applyFont="1" applyFill="1" applyBorder="1" applyAlignment="1" applyProtection="1" quotePrefix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 quotePrefix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188" fontId="0" fillId="0" borderId="14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 locked="0"/>
    </xf>
    <xf numFmtId="17" fontId="0" fillId="0" borderId="19" xfId="0" applyNumberFormat="1" applyFill="1" applyBorder="1" applyAlignment="1" applyProtection="1" quotePrefix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 quotePrefix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 quotePrefix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7" fontId="0" fillId="0" borderId="15" xfId="0" applyNumberFormat="1" applyFill="1" applyBorder="1" applyAlignment="1" quotePrefix="1">
      <alignment/>
    </xf>
    <xf numFmtId="0" fontId="0" fillId="0" borderId="10" xfId="0" applyFill="1" applyBorder="1" applyAlignment="1" quotePrefix="1">
      <alignment horizontal="center"/>
    </xf>
    <xf numFmtId="0" fontId="7" fillId="35" borderId="31" xfId="0" applyFont="1" applyFill="1" applyBorder="1" applyAlignment="1" applyProtection="1" quotePrefix="1">
      <alignment/>
      <protection locked="0"/>
    </xf>
    <xf numFmtId="0" fontId="2" fillId="35" borderId="26" xfId="0" applyFont="1" applyFill="1" applyBorder="1" applyAlignment="1" applyProtection="1">
      <alignment horizontal="center"/>
      <protection locked="0"/>
    </xf>
    <xf numFmtId="20" fontId="7" fillId="35" borderId="31" xfId="0" applyNumberFormat="1" applyFont="1" applyFill="1" applyBorder="1" applyAlignment="1" applyProtection="1" quotePrefix="1">
      <alignment/>
      <protection locked="0"/>
    </xf>
    <xf numFmtId="0" fontId="0" fillId="35" borderId="16" xfId="0" applyFon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 quotePrefix="1">
      <alignment horizontal="center"/>
      <protection locked="0"/>
    </xf>
    <xf numFmtId="0" fontId="3" fillId="35" borderId="31" xfId="0" applyFont="1" applyFill="1" applyBorder="1" applyAlignment="1" applyProtection="1">
      <alignment horizontal="center"/>
      <protection locked="0"/>
    </xf>
    <xf numFmtId="188" fontId="7" fillId="0" borderId="15" xfId="0" applyNumberFormat="1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quotePrefix="1">
      <alignment/>
    </xf>
    <xf numFmtId="0" fontId="0" fillId="36" borderId="17" xfId="0" applyFont="1" applyFill="1" applyBorder="1" applyAlignment="1" quotePrefix="1">
      <alignment horizontal="center"/>
    </xf>
    <xf numFmtId="0" fontId="3" fillId="0" borderId="32" xfId="0" applyFont="1" applyFill="1" applyBorder="1" applyAlignment="1">
      <alignment horizontal="center"/>
    </xf>
    <xf numFmtId="188" fontId="0" fillId="0" borderId="0" xfId="0" applyNumberFormat="1" applyFont="1" applyFill="1" applyBorder="1" applyAlignment="1" applyProtection="1">
      <alignment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Komma 3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land\OneDrive\KEGELN\Kegeln%20ERH\KM\KM2014\KM2014_Jugend_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sichten"/>
      <sheetName val="U14"/>
      <sheetName val="U18"/>
      <sheetName val="Startreihenfolge"/>
    </sheetNames>
    <sheetDataSet>
      <sheetData sheetId="2">
        <row r="3">
          <cell r="A3" t="str">
            <v>25.  /  26.  Januar 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E20" sqref="E20"/>
    </sheetView>
  </sheetViews>
  <sheetFormatPr defaultColWidth="11.421875" defaultRowHeight="15.75" customHeight="1"/>
  <cols>
    <col min="1" max="1" width="5.140625" style="0" customWidth="1"/>
    <col min="2" max="2" width="95.7109375" style="0" bestFit="1" customWidth="1"/>
    <col min="8" max="8" width="22.140625" style="0" customWidth="1"/>
  </cols>
  <sheetData>
    <row r="2" ht="15.75" customHeight="1">
      <c r="A2" s="55" t="s">
        <v>44</v>
      </c>
    </row>
    <row r="3" ht="15.75" customHeight="1">
      <c r="B3" t="s">
        <v>55</v>
      </c>
    </row>
    <row r="4" spans="2:10" ht="15.75" customHeight="1">
      <c r="B4" s="59" t="s">
        <v>50</v>
      </c>
      <c r="D4" s="59"/>
      <c r="E4" s="59"/>
      <c r="F4" s="59"/>
      <c r="G4" s="59"/>
      <c r="H4" s="59"/>
      <c r="I4" s="59"/>
      <c r="J4" s="59"/>
    </row>
    <row r="5" spans="2:10" ht="15.75" customHeight="1">
      <c r="B5" s="59" t="s">
        <v>51</v>
      </c>
      <c r="D5" s="59"/>
      <c r="E5" s="59"/>
      <c r="F5" s="59"/>
      <c r="G5" s="59"/>
      <c r="H5" s="59"/>
      <c r="I5" s="59"/>
      <c r="J5" s="59"/>
    </row>
    <row r="6" spans="2:10" ht="15.75" customHeight="1">
      <c r="B6" s="59" t="s">
        <v>52</v>
      </c>
      <c r="D6" s="59"/>
      <c r="E6" s="59"/>
      <c r="F6" s="59"/>
      <c r="G6" s="59"/>
      <c r="H6" s="59"/>
      <c r="I6" s="59"/>
      <c r="J6" s="59"/>
    </row>
    <row r="7" spans="2:10" ht="15.75" customHeight="1">
      <c r="B7" s="59" t="s">
        <v>53</v>
      </c>
      <c r="D7" s="59"/>
      <c r="E7" s="59"/>
      <c r="F7" s="59"/>
      <c r="G7" s="59"/>
      <c r="H7" s="59"/>
      <c r="I7" s="59"/>
      <c r="J7" s="59"/>
    </row>
    <row r="8" spans="2:6" ht="15.75" customHeight="1">
      <c r="B8" s="59" t="s">
        <v>54</v>
      </c>
      <c r="D8" s="59"/>
      <c r="E8" s="59"/>
      <c r="F8" s="59"/>
    </row>
    <row r="10" ht="15.75" customHeight="1">
      <c r="A10" s="55" t="s">
        <v>45</v>
      </c>
    </row>
    <row r="11" spans="2:9" ht="15.75" customHeight="1">
      <c r="B11" s="59" t="s">
        <v>56</v>
      </c>
      <c r="C11" s="59"/>
      <c r="D11" s="59"/>
      <c r="E11" s="59"/>
      <c r="F11" s="59"/>
      <c r="G11" s="59"/>
      <c r="H11" s="59"/>
      <c r="I11" s="60"/>
    </row>
    <row r="12" spans="2:10" ht="15.75" customHeight="1">
      <c r="B12" s="59" t="s">
        <v>57</v>
      </c>
      <c r="D12" s="59"/>
      <c r="E12" s="59"/>
      <c r="F12" s="59"/>
      <c r="G12" s="59"/>
      <c r="H12" s="59"/>
      <c r="I12" s="59"/>
      <c r="J12" s="59"/>
    </row>
    <row r="13" spans="2:10" ht="15.75" customHeight="1">
      <c r="B13" s="59" t="s">
        <v>58</v>
      </c>
      <c r="D13" s="59"/>
      <c r="E13" s="59"/>
      <c r="F13" s="59"/>
      <c r="G13" s="59"/>
      <c r="H13" s="59"/>
      <c r="I13" s="59"/>
      <c r="J13" s="59"/>
    </row>
    <row r="14" spans="2:10" ht="15.75" customHeight="1">
      <c r="B14" s="59"/>
      <c r="D14" s="59"/>
      <c r="E14" s="59"/>
      <c r="F14" s="59"/>
      <c r="G14" s="59"/>
      <c r="H14" s="59"/>
      <c r="I14" s="59"/>
      <c r="J14" s="59"/>
    </row>
    <row r="15" spans="1:2" ht="15.75" customHeight="1">
      <c r="A15" s="61" t="s">
        <v>46</v>
      </c>
      <c r="B15" s="56"/>
    </row>
    <row r="16" spans="1:2" ht="15.75" customHeight="1">
      <c r="A16" s="57"/>
      <c r="B16" s="56"/>
    </row>
    <row r="17" ht="15.75" customHeight="1">
      <c r="A17" s="55" t="s">
        <v>59</v>
      </c>
    </row>
    <row r="18" ht="15.75" customHeight="1">
      <c r="B18" s="10" t="s">
        <v>61</v>
      </c>
    </row>
    <row r="19" ht="15.75" customHeight="1">
      <c r="B19" s="58" t="s">
        <v>62</v>
      </c>
    </row>
    <row r="20" ht="15.75" customHeight="1">
      <c r="B20" t="s">
        <v>47</v>
      </c>
    </row>
    <row r="21" ht="15.75" customHeight="1">
      <c r="B21" t="s">
        <v>48</v>
      </c>
    </row>
    <row r="22" ht="15.75" customHeight="1">
      <c r="B22" t="s">
        <v>60</v>
      </c>
    </row>
    <row r="23" ht="15.75" customHeight="1">
      <c r="B23" t="s">
        <v>63</v>
      </c>
    </row>
    <row r="24" ht="15.75" customHeight="1">
      <c r="B24" t="s">
        <v>49</v>
      </c>
    </row>
    <row r="26" ht="15.75" customHeight="1">
      <c r="A26" s="55" t="s">
        <v>64</v>
      </c>
    </row>
    <row r="27" ht="15.75" customHeight="1">
      <c r="B27" t="s">
        <v>166</v>
      </c>
    </row>
    <row r="29" ht="15.75" customHeight="1">
      <c r="A29" s="62" t="s">
        <v>65</v>
      </c>
    </row>
    <row r="30" ht="15.75" customHeight="1">
      <c r="B30" t="s">
        <v>66</v>
      </c>
    </row>
    <row r="31" ht="15.75" customHeight="1">
      <c r="B31" t="s">
        <v>67</v>
      </c>
    </row>
    <row r="33" ht="15.75" customHeight="1">
      <c r="A33" s="62" t="s">
        <v>68</v>
      </c>
    </row>
    <row r="34" ht="15.75" customHeight="1">
      <c r="B34" t="s">
        <v>69</v>
      </c>
    </row>
    <row r="35" ht="15.75" customHeight="1">
      <c r="B35" t="s">
        <v>70</v>
      </c>
    </row>
    <row r="36" ht="15.75" customHeight="1">
      <c r="B36" t="s">
        <v>71</v>
      </c>
    </row>
    <row r="37" ht="15.75" customHeight="1">
      <c r="B37" t="s">
        <v>72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319" t="str">
        <f>'FR'!A1</f>
        <v>Kreismeisterschaft 2014  -   S C  E l t e r s d o r f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5">
      <c r="A2" s="324" t="s">
        <v>248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5">
      <c r="A3" s="319" t="str">
        <f>'U23m'!A3</f>
        <v>01. / 02. Februar 2014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103" t="s">
        <v>306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0" s="34" customFormat="1" ht="15.75" customHeight="1">
      <c r="A8" s="64"/>
      <c r="B8" s="64"/>
      <c r="C8" s="64"/>
      <c r="D8" s="64"/>
      <c r="E8" s="4"/>
      <c r="F8" s="64"/>
      <c r="G8" s="64"/>
      <c r="H8" s="64"/>
      <c r="I8" s="64"/>
      <c r="J8"/>
      <c r="K8"/>
      <c r="L8"/>
      <c r="M8"/>
      <c r="N8"/>
      <c r="O8"/>
      <c r="P8"/>
      <c r="Q8"/>
      <c r="R8"/>
      <c r="S8"/>
      <c r="T8"/>
    </row>
    <row r="9" spans="1:20" s="34" customFormat="1" ht="15.75" customHeight="1">
      <c r="A9" s="323" t="s">
        <v>249</v>
      </c>
      <c r="B9" s="323"/>
      <c r="C9" s="323"/>
      <c r="D9" s="323"/>
      <c r="E9" s="323"/>
      <c r="F9" s="323"/>
      <c r="G9" s="323"/>
      <c r="H9" s="323"/>
      <c r="I9" s="323"/>
      <c r="J9" s="323"/>
      <c r="K9"/>
      <c r="L9"/>
      <c r="M9"/>
      <c r="N9"/>
      <c r="O9"/>
      <c r="P9"/>
      <c r="Q9"/>
      <c r="R9"/>
      <c r="S9"/>
      <c r="T9"/>
    </row>
    <row r="10" spans="1:9" ht="15">
      <c r="A10" s="64"/>
      <c r="B10" s="64"/>
      <c r="C10" s="64"/>
      <c r="D10" s="64"/>
      <c r="E10" s="4"/>
      <c r="F10" s="64"/>
      <c r="G10" s="64"/>
      <c r="H10" s="64"/>
      <c r="I10" s="64"/>
    </row>
    <row r="11" spans="1:20" ht="12.75">
      <c r="A11" s="37"/>
      <c r="B11" s="37"/>
      <c r="C11" s="38"/>
      <c r="D11" s="39"/>
      <c r="E11" s="40" t="s">
        <v>0</v>
      </c>
      <c r="F11" s="38"/>
      <c r="G11" s="37"/>
      <c r="H11" s="38"/>
      <c r="I11" s="37"/>
      <c r="J11" s="41"/>
      <c r="L11" s="320" t="s">
        <v>11</v>
      </c>
      <c r="M11" s="321"/>
      <c r="N11" s="321"/>
      <c r="O11" s="322"/>
      <c r="P11" s="10"/>
      <c r="Q11" s="320" t="s">
        <v>12</v>
      </c>
      <c r="R11" s="321"/>
      <c r="S11" s="321"/>
      <c r="T11" s="322"/>
    </row>
    <row r="12" spans="1:20" ht="12.75" customHeight="1">
      <c r="A12" s="42" t="s">
        <v>1</v>
      </c>
      <c r="B12" s="43" t="s">
        <v>2</v>
      </c>
      <c r="C12" s="44" t="s">
        <v>3</v>
      </c>
      <c r="D12" s="45" t="s">
        <v>4</v>
      </c>
      <c r="E12" s="46" t="s">
        <v>5</v>
      </c>
      <c r="F12" s="47" t="s">
        <v>6</v>
      </c>
      <c r="G12" s="48" t="s">
        <v>7</v>
      </c>
      <c r="H12" s="49" t="s">
        <v>8</v>
      </c>
      <c r="I12" s="42" t="s">
        <v>9</v>
      </c>
      <c r="J12" s="45" t="s">
        <v>10</v>
      </c>
      <c r="L12" s="50" t="s">
        <v>13</v>
      </c>
      <c r="M12" s="51" t="s">
        <v>14</v>
      </c>
      <c r="N12" s="52" t="s">
        <v>15</v>
      </c>
      <c r="O12" s="53" t="s">
        <v>10</v>
      </c>
      <c r="P12" s="12"/>
      <c r="Q12" s="50" t="s">
        <v>13</v>
      </c>
      <c r="R12" s="51" t="s">
        <v>14</v>
      </c>
      <c r="S12" s="52" t="s">
        <v>15</v>
      </c>
      <c r="T12" s="53" t="s">
        <v>10</v>
      </c>
    </row>
    <row r="13" spans="1:20" ht="18" customHeight="1">
      <c r="A13" s="241">
        <v>1</v>
      </c>
      <c r="B13" s="306"/>
      <c r="C13" s="284" t="s">
        <v>91</v>
      </c>
      <c r="D13" s="234" t="s">
        <v>120</v>
      </c>
      <c r="E13" s="245" t="s">
        <v>33</v>
      </c>
      <c r="F13" s="118">
        <f>SUM(N13)</f>
        <v>444</v>
      </c>
      <c r="G13" s="118">
        <f>SUM(S13)</f>
        <v>421</v>
      </c>
      <c r="H13" s="119">
        <f>SUM(F13:G13)</f>
        <v>865</v>
      </c>
      <c r="I13" s="118">
        <f>SUM(M13+R13)</f>
        <v>284</v>
      </c>
      <c r="J13" s="118">
        <f>SUM(O13+T13)</f>
        <v>12</v>
      </c>
      <c r="K13" s="194"/>
      <c r="L13" s="198">
        <v>291</v>
      </c>
      <c r="M13" s="199">
        <v>153</v>
      </c>
      <c r="N13" s="17">
        <f aca="true" t="shared" si="0" ref="N13:N22">SUM(L13:M13)</f>
        <v>444</v>
      </c>
      <c r="O13" s="201">
        <v>6</v>
      </c>
      <c r="P13" s="195"/>
      <c r="Q13" s="198">
        <v>290</v>
      </c>
      <c r="R13" s="199">
        <v>131</v>
      </c>
      <c r="S13" s="17">
        <f aca="true" t="shared" si="1" ref="S13:S22">SUM(Q13:R13)</f>
        <v>421</v>
      </c>
      <c r="T13" s="201">
        <v>6</v>
      </c>
    </row>
    <row r="14" spans="1:20" ht="18" customHeight="1">
      <c r="A14" s="283">
        <v>2</v>
      </c>
      <c r="B14" s="307"/>
      <c r="C14" s="283" t="s">
        <v>298</v>
      </c>
      <c r="D14" s="282" t="s">
        <v>299</v>
      </c>
      <c r="E14" s="309" t="s">
        <v>38</v>
      </c>
      <c r="F14" s="118">
        <f aca="true" t="shared" si="2" ref="F14:F20">SUM(N14)</f>
        <v>419</v>
      </c>
      <c r="G14" s="118">
        <f aca="true" t="shared" si="3" ref="G14:G20">SUM(S14)</f>
        <v>413</v>
      </c>
      <c r="H14" s="119">
        <f aca="true" t="shared" si="4" ref="H14:H20">SUM(F14:G14)</f>
        <v>832</v>
      </c>
      <c r="I14" s="118">
        <f aca="true" t="shared" si="5" ref="I14:I20">SUM(M14+R14)</f>
        <v>250</v>
      </c>
      <c r="J14" s="118">
        <f aca="true" t="shared" si="6" ref="J14:J20">SUM(O14+T14)</f>
        <v>9</v>
      </c>
      <c r="K14" s="194"/>
      <c r="L14" s="198">
        <v>286</v>
      </c>
      <c r="M14" s="199">
        <v>133</v>
      </c>
      <c r="N14" s="17">
        <f t="shared" si="0"/>
        <v>419</v>
      </c>
      <c r="O14" s="201">
        <v>2</v>
      </c>
      <c r="P14" s="195"/>
      <c r="Q14" s="198">
        <v>296</v>
      </c>
      <c r="R14" s="199">
        <v>117</v>
      </c>
      <c r="S14" s="17">
        <f t="shared" si="1"/>
        <v>413</v>
      </c>
      <c r="T14" s="201">
        <v>7</v>
      </c>
    </row>
    <row r="15" spans="1:20" ht="18" customHeight="1">
      <c r="A15" s="242">
        <v>3</v>
      </c>
      <c r="B15" s="308"/>
      <c r="C15" s="284" t="s">
        <v>99</v>
      </c>
      <c r="D15" s="280" t="s">
        <v>114</v>
      </c>
      <c r="E15" s="310" t="s">
        <v>34</v>
      </c>
      <c r="F15" s="118">
        <f t="shared" si="2"/>
        <v>431</v>
      </c>
      <c r="G15" s="118">
        <f t="shared" si="3"/>
        <v>393</v>
      </c>
      <c r="H15" s="119">
        <f t="shared" si="4"/>
        <v>824</v>
      </c>
      <c r="I15" s="118">
        <f t="shared" si="5"/>
        <v>243</v>
      </c>
      <c r="J15" s="118">
        <f t="shared" si="6"/>
        <v>22</v>
      </c>
      <c r="K15" s="194"/>
      <c r="L15" s="198">
        <v>282</v>
      </c>
      <c r="M15" s="199">
        <v>149</v>
      </c>
      <c r="N15" s="17">
        <f t="shared" si="0"/>
        <v>431</v>
      </c>
      <c r="O15" s="201">
        <v>8</v>
      </c>
      <c r="P15" s="195"/>
      <c r="Q15" s="198">
        <v>299</v>
      </c>
      <c r="R15" s="199">
        <v>94</v>
      </c>
      <c r="S15" s="17">
        <f t="shared" si="1"/>
        <v>393</v>
      </c>
      <c r="T15" s="201">
        <v>14</v>
      </c>
    </row>
    <row r="16" spans="1:20" ht="18" customHeight="1">
      <c r="A16" s="286">
        <v>4</v>
      </c>
      <c r="B16" s="296"/>
      <c r="C16" s="286" t="s">
        <v>115</v>
      </c>
      <c r="D16" s="210" t="s">
        <v>116</v>
      </c>
      <c r="E16" s="293" t="s">
        <v>35</v>
      </c>
      <c r="F16" s="13">
        <f t="shared" si="2"/>
        <v>419</v>
      </c>
      <c r="G16" s="13">
        <f t="shared" si="3"/>
        <v>403</v>
      </c>
      <c r="H16" s="14">
        <f t="shared" si="4"/>
        <v>822</v>
      </c>
      <c r="I16" s="13">
        <f t="shared" si="5"/>
        <v>229</v>
      </c>
      <c r="J16" s="13">
        <f t="shared" si="6"/>
        <v>13</v>
      </c>
      <c r="K16" s="194"/>
      <c r="L16" s="198">
        <v>295</v>
      </c>
      <c r="M16" s="199">
        <v>124</v>
      </c>
      <c r="N16" s="17">
        <f t="shared" si="0"/>
        <v>419</v>
      </c>
      <c r="O16" s="201">
        <v>5</v>
      </c>
      <c r="P16" s="195"/>
      <c r="Q16" s="198">
        <v>298</v>
      </c>
      <c r="R16" s="199">
        <v>105</v>
      </c>
      <c r="S16" s="17">
        <f t="shared" si="1"/>
        <v>403</v>
      </c>
      <c r="T16" s="201">
        <v>8</v>
      </c>
    </row>
    <row r="17" spans="1:20" ht="18" customHeight="1">
      <c r="A17" s="311">
        <v>5</v>
      </c>
      <c r="B17" s="302"/>
      <c r="C17" s="287" t="s">
        <v>100</v>
      </c>
      <c r="D17" s="298" t="s">
        <v>101</v>
      </c>
      <c r="E17" s="312" t="s">
        <v>79</v>
      </c>
      <c r="F17" s="13">
        <f t="shared" si="2"/>
        <v>408</v>
      </c>
      <c r="G17" s="13">
        <f t="shared" si="3"/>
        <v>410</v>
      </c>
      <c r="H17" s="14">
        <f t="shared" si="4"/>
        <v>818</v>
      </c>
      <c r="I17" s="13">
        <f t="shared" si="5"/>
        <v>248</v>
      </c>
      <c r="J17" s="13">
        <f t="shared" si="6"/>
        <v>10</v>
      </c>
      <c r="K17" s="194"/>
      <c r="L17" s="198">
        <v>284</v>
      </c>
      <c r="M17" s="199">
        <v>124</v>
      </c>
      <c r="N17" s="17">
        <f t="shared" si="0"/>
        <v>408</v>
      </c>
      <c r="O17" s="201">
        <v>6</v>
      </c>
      <c r="P17" s="195"/>
      <c r="Q17" s="198">
        <v>286</v>
      </c>
      <c r="R17" s="199">
        <v>124</v>
      </c>
      <c r="S17" s="17">
        <f t="shared" si="1"/>
        <v>410</v>
      </c>
      <c r="T17" s="201">
        <v>4</v>
      </c>
    </row>
    <row r="18" spans="1:20" ht="18" customHeight="1">
      <c r="A18" s="204">
        <v>6</v>
      </c>
      <c r="B18" s="304"/>
      <c r="C18" s="305" t="s">
        <v>330</v>
      </c>
      <c r="D18" s="300" t="s">
        <v>288</v>
      </c>
      <c r="E18" s="212" t="s">
        <v>43</v>
      </c>
      <c r="F18" s="13">
        <f t="shared" si="2"/>
        <v>390</v>
      </c>
      <c r="G18" s="13">
        <f t="shared" si="3"/>
        <v>380</v>
      </c>
      <c r="H18" s="14">
        <f t="shared" si="4"/>
        <v>770</v>
      </c>
      <c r="I18" s="13">
        <f t="shared" si="5"/>
        <v>219</v>
      </c>
      <c r="J18" s="13">
        <f t="shared" si="6"/>
        <v>17</v>
      </c>
      <c r="K18" s="194"/>
      <c r="L18" s="198">
        <v>269</v>
      </c>
      <c r="M18" s="199">
        <v>121</v>
      </c>
      <c r="N18" s="17">
        <f t="shared" si="0"/>
        <v>390</v>
      </c>
      <c r="O18" s="201">
        <v>9</v>
      </c>
      <c r="P18" s="195"/>
      <c r="Q18" s="198">
        <v>282</v>
      </c>
      <c r="R18" s="199">
        <v>98</v>
      </c>
      <c r="S18" s="17">
        <f t="shared" si="1"/>
        <v>380</v>
      </c>
      <c r="T18" s="201">
        <v>8</v>
      </c>
    </row>
    <row r="19" spans="1:20" ht="18" customHeight="1">
      <c r="A19" s="311">
        <v>7</v>
      </c>
      <c r="B19" s="313"/>
      <c r="C19" s="311" t="s">
        <v>92</v>
      </c>
      <c r="D19" s="300" t="s">
        <v>121</v>
      </c>
      <c r="E19" s="312" t="s">
        <v>32</v>
      </c>
      <c r="F19" s="13">
        <f t="shared" si="2"/>
        <v>358</v>
      </c>
      <c r="G19" s="13">
        <f t="shared" si="3"/>
        <v>374</v>
      </c>
      <c r="H19" s="14">
        <f t="shared" si="4"/>
        <v>732</v>
      </c>
      <c r="I19" s="13">
        <f t="shared" si="5"/>
        <v>223</v>
      </c>
      <c r="J19" s="13">
        <f t="shared" si="6"/>
        <v>23</v>
      </c>
      <c r="K19" s="194"/>
      <c r="L19" s="198">
        <v>242</v>
      </c>
      <c r="M19" s="199">
        <v>116</v>
      </c>
      <c r="N19" s="17">
        <f t="shared" si="0"/>
        <v>358</v>
      </c>
      <c r="O19" s="201">
        <v>11</v>
      </c>
      <c r="P19" s="195"/>
      <c r="Q19" s="198">
        <v>267</v>
      </c>
      <c r="R19" s="199">
        <v>107</v>
      </c>
      <c r="S19" s="17">
        <f t="shared" si="1"/>
        <v>374</v>
      </c>
      <c r="T19" s="201">
        <v>12</v>
      </c>
    </row>
    <row r="20" spans="1:20" ht="20.25" customHeight="1" thickBot="1">
      <c r="A20" s="315">
        <v>8</v>
      </c>
      <c r="B20" s="314"/>
      <c r="C20" s="288" t="s">
        <v>328</v>
      </c>
      <c r="D20" s="301" t="s">
        <v>329</v>
      </c>
      <c r="E20" s="294" t="s">
        <v>18</v>
      </c>
      <c r="F20" s="30">
        <f t="shared" si="2"/>
        <v>352</v>
      </c>
      <c r="G20" s="30">
        <f t="shared" si="3"/>
        <v>380</v>
      </c>
      <c r="H20" s="31">
        <f t="shared" si="4"/>
        <v>732</v>
      </c>
      <c r="I20" s="30">
        <f t="shared" si="5"/>
        <v>204</v>
      </c>
      <c r="J20" s="30">
        <f t="shared" si="6"/>
        <v>26</v>
      </c>
      <c r="K20" s="194"/>
      <c r="L20" s="198">
        <v>256</v>
      </c>
      <c r="M20" s="199">
        <v>96</v>
      </c>
      <c r="N20" s="17">
        <f t="shared" si="0"/>
        <v>352</v>
      </c>
      <c r="O20" s="201">
        <v>13</v>
      </c>
      <c r="P20" s="195"/>
      <c r="Q20" s="198">
        <v>272</v>
      </c>
      <c r="R20" s="199">
        <v>108</v>
      </c>
      <c r="S20" s="17">
        <f t="shared" si="1"/>
        <v>380</v>
      </c>
      <c r="T20" s="201">
        <v>13</v>
      </c>
    </row>
    <row r="21" spans="1:20" ht="18" customHeight="1">
      <c r="A21" s="204"/>
      <c r="B21" s="297"/>
      <c r="C21" s="205" t="s">
        <v>252</v>
      </c>
      <c r="D21" s="210" t="s">
        <v>143</v>
      </c>
      <c r="E21" s="209" t="s">
        <v>17</v>
      </c>
      <c r="F21" s="202" t="s">
        <v>327</v>
      </c>
      <c r="G21" s="202">
        <v>0</v>
      </c>
      <c r="H21" s="303">
        <v>0</v>
      </c>
      <c r="I21" s="202">
        <v>0</v>
      </c>
      <c r="J21" s="202">
        <v>0</v>
      </c>
      <c r="K21" s="194"/>
      <c r="L21" s="198"/>
      <c r="M21" s="199"/>
      <c r="N21" s="17">
        <f t="shared" si="0"/>
        <v>0</v>
      </c>
      <c r="O21" s="201"/>
      <c r="P21" s="195"/>
      <c r="Q21" s="198"/>
      <c r="R21" s="199"/>
      <c r="S21" s="17">
        <f t="shared" si="1"/>
        <v>0</v>
      </c>
      <c r="T21" s="201"/>
    </row>
    <row r="22" spans="1:20" ht="18" customHeight="1">
      <c r="A22" s="205"/>
      <c r="B22" s="296"/>
      <c r="C22" s="295" t="s">
        <v>112</v>
      </c>
      <c r="D22" s="207" t="s">
        <v>113</v>
      </c>
      <c r="E22" s="211" t="s">
        <v>36</v>
      </c>
      <c r="F22" s="196" t="s">
        <v>327</v>
      </c>
      <c r="G22" s="196">
        <v>0</v>
      </c>
      <c r="H22" s="299">
        <v>0</v>
      </c>
      <c r="I22" s="196">
        <v>0</v>
      </c>
      <c r="J22" s="196">
        <v>0</v>
      </c>
      <c r="K22" s="194"/>
      <c r="L22" s="198"/>
      <c r="M22" s="199"/>
      <c r="N22" s="17">
        <f t="shared" si="0"/>
        <v>0</v>
      </c>
      <c r="O22" s="201"/>
      <c r="P22" s="195"/>
      <c r="Q22" s="198"/>
      <c r="R22" s="199"/>
      <c r="S22" s="17">
        <f t="shared" si="1"/>
        <v>0</v>
      </c>
      <c r="T22" s="201"/>
    </row>
    <row r="23" spans="1:20" ht="13.5" customHeight="1">
      <c r="A23" s="11"/>
      <c r="B23" s="76"/>
      <c r="C23" s="5"/>
      <c r="D23" s="27"/>
      <c r="E23" s="9"/>
      <c r="F23" s="36"/>
      <c r="G23" s="36"/>
      <c r="H23" s="28"/>
      <c r="I23" s="36"/>
      <c r="J23" s="36"/>
      <c r="L23" s="11"/>
      <c r="M23" s="11"/>
      <c r="N23" s="29"/>
      <c r="O23" s="11"/>
      <c r="P23" s="19"/>
      <c r="Q23" s="11"/>
      <c r="R23" s="11"/>
      <c r="S23" s="29"/>
      <c r="T23" s="11"/>
    </row>
    <row r="24" spans="1:20" ht="13.5" customHeight="1">
      <c r="A24" s="10" t="s">
        <v>235</v>
      </c>
      <c r="B24" s="75"/>
      <c r="F24" s="36"/>
      <c r="G24" s="36"/>
      <c r="H24" s="28"/>
      <c r="I24" s="36"/>
      <c r="J24" s="36"/>
      <c r="L24" s="11"/>
      <c r="M24" s="11"/>
      <c r="N24" s="29"/>
      <c r="O24" s="11"/>
      <c r="P24" s="19"/>
      <c r="Q24" s="11"/>
      <c r="R24" s="11"/>
      <c r="S24" s="29"/>
      <c r="T24" s="11"/>
    </row>
    <row r="25" spans="4:5" ht="13.5" customHeight="1">
      <c r="D25" s="6"/>
      <c r="E25" s="7"/>
    </row>
    <row r="26" spans="1:5" ht="13.5" customHeight="1">
      <c r="A26" s="99" t="s">
        <v>236</v>
      </c>
      <c r="D26" s="6"/>
      <c r="E26" s="7"/>
    </row>
    <row r="27" ht="12.75">
      <c r="A27" s="100" t="s">
        <v>211</v>
      </c>
    </row>
    <row r="28" ht="12.75">
      <c r="A28" s="100"/>
    </row>
    <row r="29" ht="12.75">
      <c r="C29" s="10" t="s">
        <v>331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4.57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15" width="5.7109375" style="0" customWidth="1"/>
    <col min="16" max="16" width="5.7109375" style="6" customWidth="1"/>
    <col min="17" max="20" width="5.7109375" style="0" customWidth="1"/>
    <col min="21" max="21" width="5.140625" style="6" bestFit="1" customWidth="1"/>
  </cols>
  <sheetData>
    <row r="1" spans="1:10" ht="15.75" customHeight="1">
      <c r="A1" s="324" t="s">
        <v>232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5">
      <c r="A2" s="324" t="s">
        <v>233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5">
      <c r="A3" s="319" t="str">
        <f>'U23w'!A3</f>
        <v>01. / 02. Februar 2014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103" t="s">
        <v>293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1" s="34" customFormat="1" ht="15.75" customHeight="1">
      <c r="A8" s="64"/>
      <c r="B8" s="64"/>
      <c r="C8" s="64"/>
      <c r="D8" s="64"/>
      <c r="E8" s="4"/>
      <c r="F8" s="64"/>
      <c r="G8" s="64"/>
      <c r="H8" s="64"/>
      <c r="I8" s="64"/>
      <c r="J8"/>
      <c r="K8"/>
      <c r="L8"/>
      <c r="M8"/>
      <c r="N8"/>
      <c r="O8"/>
      <c r="P8" s="6"/>
      <c r="Q8"/>
      <c r="R8"/>
      <c r="S8"/>
      <c r="T8"/>
      <c r="U8" s="89"/>
    </row>
    <row r="9" spans="1:21" s="34" customFormat="1" ht="15.75" customHeight="1">
      <c r="A9" s="325" t="s">
        <v>332</v>
      </c>
      <c r="B9" s="325"/>
      <c r="C9" s="325"/>
      <c r="D9" s="325"/>
      <c r="E9" s="325"/>
      <c r="F9" s="325"/>
      <c r="G9" s="325"/>
      <c r="H9" s="325"/>
      <c r="I9" s="325"/>
      <c r="J9" s="325"/>
      <c r="K9"/>
      <c r="L9"/>
      <c r="M9"/>
      <c r="N9"/>
      <c r="O9"/>
      <c r="P9" s="6"/>
      <c r="Q9"/>
      <c r="R9"/>
      <c r="S9"/>
      <c r="T9"/>
      <c r="U9" s="89"/>
    </row>
    <row r="10" spans="1:9" ht="15">
      <c r="A10" s="64"/>
      <c r="B10" s="64"/>
      <c r="C10" s="64"/>
      <c r="D10" s="64"/>
      <c r="E10" s="4"/>
      <c r="F10" s="64"/>
      <c r="G10" s="64"/>
      <c r="H10" s="64"/>
      <c r="I10" s="64"/>
    </row>
    <row r="11" spans="1:21" ht="12.75">
      <c r="A11" s="37"/>
      <c r="B11" s="37"/>
      <c r="C11" s="38"/>
      <c r="D11" s="39"/>
      <c r="E11" s="40" t="s">
        <v>0</v>
      </c>
      <c r="F11" s="38"/>
      <c r="G11" s="37"/>
      <c r="H11" s="38"/>
      <c r="I11" s="37"/>
      <c r="J11" s="41"/>
      <c r="L11" s="320" t="s">
        <v>11</v>
      </c>
      <c r="M11" s="321"/>
      <c r="N11" s="321"/>
      <c r="O11" s="322"/>
      <c r="P11" s="77"/>
      <c r="Q11" s="320" t="s">
        <v>12</v>
      </c>
      <c r="R11" s="321"/>
      <c r="S11" s="321"/>
      <c r="T11" s="322"/>
      <c r="U11" s="130"/>
    </row>
    <row r="12" spans="1:21" ht="12.75" customHeight="1">
      <c r="A12" s="42" t="s">
        <v>1</v>
      </c>
      <c r="B12" s="43" t="s">
        <v>2</v>
      </c>
      <c r="C12" s="44" t="s">
        <v>3</v>
      </c>
      <c r="D12" s="45" t="s">
        <v>4</v>
      </c>
      <c r="E12" s="46" t="s">
        <v>5</v>
      </c>
      <c r="F12" s="47" t="s">
        <v>6</v>
      </c>
      <c r="G12" s="48" t="s">
        <v>7</v>
      </c>
      <c r="H12" s="49" t="s">
        <v>8</v>
      </c>
      <c r="I12" s="42" t="s">
        <v>9</v>
      </c>
      <c r="J12" s="45" t="s">
        <v>10</v>
      </c>
      <c r="L12" s="50" t="s">
        <v>13</v>
      </c>
      <c r="M12" s="51" t="s">
        <v>14</v>
      </c>
      <c r="N12" s="52" t="s">
        <v>15</v>
      </c>
      <c r="O12" s="53" t="s">
        <v>10</v>
      </c>
      <c r="P12" s="132"/>
      <c r="Q12" s="50" t="s">
        <v>13</v>
      </c>
      <c r="R12" s="51" t="s">
        <v>14</v>
      </c>
      <c r="S12" s="52" t="s">
        <v>15</v>
      </c>
      <c r="T12" s="53" t="s">
        <v>10</v>
      </c>
      <c r="U12" s="131"/>
    </row>
    <row r="13" spans="1:21" ht="18" customHeight="1">
      <c r="A13" s="113">
        <v>1</v>
      </c>
      <c r="B13" s="134"/>
      <c r="C13" s="113" t="s">
        <v>89</v>
      </c>
      <c r="D13" s="135" t="s">
        <v>90</v>
      </c>
      <c r="E13" s="124" t="s">
        <v>33</v>
      </c>
      <c r="F13" s="118">
        <f aca="true" t="shared" si="0" ref="F13:F18">SUM(N13)</f>
        <v>430</v>
      </c>
      <c r="G13" s="118">
        <f aca="true" t="shared" si="1" ref="G13:G20">SUM(S13)</f>
        <v>421</v>
      </c>
      <c r="H13" s="119">
        <f aca="true" t="shared" si="2" ref="H13:H20">SUM(F13:G13)</f>
        <v>851</v>
      </c>
      <c r="I13" s="118">
        <f aca="true" t="shared" si="3" ref="I13:I20">SUM(M13+R13)</f>
        <v>285</v>
      </c>
      <c r="J13" s="118">
        <f aca="true" t="shared" si="4" ref="J13:J20">SUM(O13+T13)</f>
        <v>9</v>
      </c>
      <c r="L13" s="15">
        <v>274</v>
      </c>
      <c r="M13" s="16">
        <v>156</v>
      </c>
      <c r="N13" s="17">
        <f aca="true" t="shared" si="5" ref="N13:N20">SUM(L13:M13)</f>
        <v>430</v>
      </c>
      <c r="O13" s="18">
        <v>3</v>
      </c>
      <c r="P13" s="88"/>
      <c r="Q13" s="15">
        <v>292</v>
      </c>
      <c r="R13" s="16">
        <v>129</v>
      </c>
      <c r="S13" s="17">
        <f aca="true" t="shared" si="6" ref="S13:S20">SUM(Q13:R13)</f>
        <v>421</v>
      </c>
      <c r="T13" s="18">
        <v>6</v>
      </c>
      <c r="U13" s="130"/>
    </row>
    <row r="14" spans="1:21" ht="18" customHeight="1">
      <c r="A14" s="115">
        <v>2</v>
      </c>
      <c r="B14" s="136"/>
      <c r="C14" s="113" t="s">
        <v>94</v>
      </c>
      <c r="D14" s="135" t="s">
        <v>97</v>
      </c>
      <c r="E14" s="137" t="s">
        <v>35</v>
      </c>
      <c r="F14" s="126">
        <f t="shared" si="0"/>
        <v>426</v>
      </c>
      <c r="G14" s="126">
        <f t="shared" si="1"/>
        <v>412</v>
      </c>
      <c r="H14" s="129">
        <f t="shared" si="2"/>
        <v>838</v>
      </c>
      <c r="I14" s="126">
        <f t="shared" si="3"/>
        <v>245</v>
      </c>
      <c r="J14" s="126">
        <f t="shared" si="4"/>
        <v>14</v>
      </c>
      <c r="L14" s="15">
        <v>304</v>
      </c>
      <c r="M14" s="16">
        <v>122</v>
      </c>
      <c r="N14" s="17">
        <f t="shared" si="5"/>
        <v>426</v>
      </c>
      <c r="O14" s="18">
        <v>7</v>
      </c>
      <c r="P14" s="88"/>
      <c r="Q14" s="15">
        <v>289</v>
      </c>
      <c r="R14" s="16">
        <v>123</v>
      </c>
      <c r="S14" s="17">
        <f t="shared" si="6"/>
        <v>412</v>
      </c>
      <c r="T14" s="18">
        <v>7</v>
      </c>
      <c r="U14" s="130"/>
    </row>
    <row r="15" spans="1:21" ht="18" customHeight="1">
      <c r="A15" s="120">
        <v>3</v>
      </c>
      <c r="B15" s="121"/>
      <c r="C15" s="138" t="s">
        <v>93</v>
      </c>
      <c r="D15" s="123" t="s">
        <v>98</v>
      </c>
      <c r="E15" s="124" t="s">
        <v>34</v>
      </c>
      <c r="F15" s="118">
        <f t="shared" si="0"/>
        <v>409</v>
      </c>
      <c r="G15" s="118">
        <f t="shared" si="1"/>
        <v>422</v>
      </c>
      <c r="H15" s="119">
        <f t="shared" si="2"/>
        <v>831</v>
      </c>
      <c r="I15" s="118">
        <f t="shared" si="3"/>
        <v>266</v>
      </c>
      <c r="J15" s="118">
        <f t="shared" si="4"/>
        <v>8</v>
      </c>
      <c r="L15" s="15">
        <v>282</v>
      </c>
      <c r="M15" s="16">
        <v>127</v>
      </c>
      <c r="N15" s="17">
        <f t="shared" si="5"/>
        <v>409</v>
      </c>
      <c r="O15" s="18">
        <v>7</v>
      </c>
      <c r="P15" s="88"/>
      <c r="Q15" s="15">
        <v>283</v>
      </c>
      <c r="R15" s="16">
        <v>139</v>
      </c>
      <c r="S15" s="17">
        <f t="shared" si="6"/>
        <v>422</v>
      </c>
      <c r="T15" s="18">
        <v>1</v>
      </c>
      <c r="U15" s="130"/>
    </row>
    <row r="16" spans="1:21" ht="18" customHeight="1">
      <c r="A16" s="23">
        <v>4</v>
      </c>
      <c r="B16" s="72"/>
      <c r="C16" s="33" t="s">
        <v>95</v>
      </c>
      <c r="D16" s="32" t="s">
        <v>96</v>
      </c>
      <c r="E16" s="74" t="s">
        <v>36</v>
      </c>
      <c r="F16" s="20">
        <f t="shared" si="0"/>
        <v>408</v>
      </c>
      <c r="G16" s="20">
        <f t="shared" si="1"/>
        <v>405</v>
      </c>
      <c r="H16" s="21">
        <f t="shared" si="2"/>
        <v>813</v>
      </c>
      <c r="I16" s="20">
        <f t="shared" si="3"/>
        <v>261</v>
      </c>
      <c r="J16" s="20">
        <f t="shared" si="4"/>
        <v>12</v>
      </c>
      <c r="L16" s="15">
        <v>269</v>
      </c>
      <c r="M16" s="16">
        <v>139</v>
      </c>
      <c r="N16" s="17">
        <f t="shared" si="5"/>
        <v>408</v>
      </c>
      <c r="O16" s="18">
        <v>4</v>
      </c>
      <c r="P16" s="88"/>
      <c r="Q16" s="15">
        <v>283</v>
      </c>
      <c r="R16" s="16">
        <v>122</v>
      </c>
      <c r="S16" s="17">
        <f t="shared" si="6"/>
        <v>405</v>
      </c>
      <c r="T16" s="18">
        <v>8</v>
      </c>
      <c r="U16" s="130"/>
    </row>
    <row r="17" spans="1:21" ht="18" customHeight="1">
      <c r="A17" s="24">
        <v>5</v>
      </c>
      <c r="B17" s="65"/>
      <c r="C17" s="33" t="s">
        <v>304</v>
      </c>
      <c r="D17" s="90" t="s">
        <v>305</v>
      </c>
      <c r="E17" s="74" t="s">
        <v>40</v>
      </c>
      <c r="F17" s="13">
        <f t="shared" si="0"/>
        <v>402</v>
      </c>
      <c r="G17" s="13">
        <f t="shared" si="1"/>
        <v>399</v>
      </c>
      <c r="H17" s="14">
        <f t="shared" si="2"/>
        <v>801</v>
      </c>
      <c r="I17" s="13">
        <f t="shared" si="3"/>
        <v>251</v>
      </c>
      <c r="J17" s="13">
        <f t="shared" si="4"/>
        <v>16</v>
      </c>
      <c r="L17" s="15">
        <v>274</v>
      </c>
      <c r="M17" s="16">
        <v>128</v>
      </c>
      <c r="N17" s="17">
        <f t="shared" si="5"/>
        <v>402</v>
      </c>
      <c r="O17" s="18">
        <v>9</v>
      </c>
      <c r="P17" s="88"/>
      <c r="Q17" s="15">
        <v>276</v>
      </c>
      <c r="R17" s="16">
        <v>123</v>
      </c>
      <c r="S17" s="17">
        <f t="shared" si="6"/>
        <v>399</v>
      </c>
      <c r="T17" s="18">
        <v>7</v>
      </c>
      <c r="U17" s="130"/>
    </row>
    <row r="18" spans="1:21" ht="18" customHeight="1">
      <c r="A18" s="23">
        <v>6</v>
      </c>
      <c r="B18" s="67"/>
      <c r="C18" s="24" t="s">
        <v>268</v>
      </c>
      <c r="D18" s="107" t="s">
        <v>269</v>
      </c>
      <c r="E18" s="66" t="s">
        <v>76</v>
      </c>
      <c r="F18" s="25">
        <f t="shared" si="0"/>
        <v>384</v>
      </c>
      <c r="G18" s="25">
        <f t="shared" si="1"/>
        <v>383</v>
      </c>
      <c r="H18" s="26">
        <f t="shared" si="2"/>
        <v>767</v>
      </c>
      <c r="I18" s="25">
        <f t="shared" si="3"/>
        <v>222</v>
      </c>
      <c r="J18" s="25">
        <f t="shared" si="4"/>
        <v>14</v>
      </c>
      <c r="L18" s="15">
        <v>270</v>
      </c>
      <c r="M18" s="16">
        <v>114</v>
      </c>
      <c r="N18" s="17">
        <f t="shared" si="5"/>
        <v>384</v>
      </c>
      <c r="O18" s="18">
        <v>9</v>
      </c>
      <c r="P18" s="88"/>
      <c r="Q18" s="15">
        <v>275</v>
      </c>
      <c r="R18" s="16">
        <v>108</v>
      </c>
      <c r="S18" s="17">
        <f t="shared" si="6"/>
        <v>383</v>
      </c>
      <c r="T18" s="18">
        <v>5</v>
      </c>
      <c r="U18" s="130"/>
    </row>
    <row r="19" spans="1:21" ht="18" customHeight="1">
      <c r="A19" s="22"/>
      <c r="B19" s="73"/>
      <c r="C19" s="24" t="s">
        <v>251</v>
      </c>
      <c r="D19" s="105" t="s">
        <v>258</v>
      </c>
      <c r="E19" s="66" t="s">
        <v>17</v>
      </c>
      <c r="F19" s="158" t="s">
        <v>307</v>
      </c>
      <c r="G19" s="13">
        <f t="shared" si="1"/>
        <v>0</v>
      </c>
      <c r="H19" s="14">
        <f t="shared" si="2"/>
        <v>0</v>
      </c>
      <c r="I19" s="13">
        <f t="shared" si="3"/>
        <v>0</v>
      </c>
      <c r="J19" s="13">
        <f t="shared" si="4"/>
        <v>0</v>
      </c>
      <c r="L19" s="15"/>
      <c r="M19" s="16"/>
      <c r="N19" s="17">
        <f t="shared" si="5"/>
        <v>0</v>
      </c>
      <c r="O19" s="18"/>
      <c r="P19" s="88"/>
      <c r="Q19" s="15"/>
      <c r="R19" s="16"/>
      <c r="S19" s="17">
        <f t="shared" si="6"/>
        <v>0</v>
      </c>
      <c r="T19" s="18"/>
      <c r="U19" s="130"/>
    </row>
    <row r="20" spans="1:21" ht="18" customHeight="1" thickBot="1">
      <c r="A20" s="68"/>
      <c r="B20" s="133"/>
      <c r="C20" s="69" t="s">
        <v>250</v>
      </c>
      <c r="D20" s="106" t="s">
        <v>259</v>
      </c>
      <c r="E20" s="70" t="s">
        <v>32</v>
      </c>
      <c r="F20" s="317" t="s">
        <v>307</v>
      </c>
      <c r="G20" s="30">
        <f t="shared" si="1"/>
        <v>0</v>
      </c>
      <c r="H20" s="31">
        <f t="shared" si="2"/>
        <v>0</v>
      </c>
      <c r="I20" s="30">
        <f t="shared" si="3"/>
        <v>0</v>
      </c>
      <c r="J20" s="30">
        <f t="shared" si="4"/>
        <v>0</v>
      </c>
      <c r="L20" s="15"/>
      <c r="M20" s="16"/>
      <c r="N20" s="17">
        <f t="shared" si="5"/>
        <v>0</v>
      </c>
      <c r="O20" s="18"/>
      <c r="P20" s="88"/>
      <c r="Q20" s="15"/>
      <c r="R20" s="16"/>
      <c r="S20" s="17">
        <f t="shared" si="6"/>
        <v>0</v>
      </c>
      <c r="T20" s="18"/>
      <c r="U20" s="130"/>
    </row>
    <row r="21" spans="1:20" ht="12.75">
      <c r="A21" s="11"/>
      <c r="B21" s="35"/>
      <c r="C21" s="5"/>
      <c r="D21" s="27"/>
      <c r="E21" s="9"/>
      <c r="F21" s="36"/>
      <c r="G21" s="36"/>
      <c r="H21" s="28"/>
      <c r="I21" s="36"/>
      <c r="J21" s="36"/>
      <c r="L21" s="11"/>
      <c r="M21" s="11"/>
      <c r="N21" s="29"/>
      <c r="O21" s="11"/>
      <c r="P21" s="80"/>
      <c r="Q21" s="11"/>
      <c r="R21" s="11"/>
      <c r="S21" s="29"/>
      <c r="T21" s="11"/>
    </row>
    <row r="22" spans="1:20" ht="12.75">
      <c r="A22" s="10" t="s">
        <v>181</v>
      </c>
      <c r="B22" s="35"/>
      <c r="F22" s="36"/>
      <c r="G22" s="36"/>
      <c r="H22" s="28"/>
      <c r="I22" s="36"/>
      <c r="J22" s="36"/>
      <c r="L22" s="11"/>
      <c r="M22" s="11"/>
      <c r="N22" s="29"/>
      <c r="O22" s="11"/>
      <c r="P22" s="80"/>
      <c r="Q22" s="11"/>
      <c r="R22" s="11"/>
      <c r="S22" s="29"/>
      <c r="T22" s="11"/>
    </row>
    <row r="23" spans="4:5" ht="12.75">
      <c r="D23" s="6"/>
      <c r="E23" s="7"/>
    </row>
    <row r="24" spans="1:5" ht="12.75">
      <c r="A24" s="99" t="s">
        <v>231</v>
      </c>
      <c r="D24" s="6"/>
      <c r="E24" s="7"/>
    </row>
    <row r="25" ht="12.75">
      <c r="A25" s="100" t="s">
        <v>211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3.7109375" style="0" customWidth="1"/>
    <col min="2" max="2" width="15.421875" style="0" customWidth="1"/>
  </cols>
  <sheetData>
    <row r="1" spans="1:2" ht="12.75">
      <c r="A1" s="84">
        <v>1</v>
      </c>
      <c r="B1" s="85" t="s">
        <v>18</v>
      </c>
    </row>
    <row r="2" spans="1:2" ht="12.75">
      <c r="A2" s="84">
        <v>2</v>
      </c>
      <c r="B2" s="86" t="s">
        <v>24</v>
      </c>
    </row>
    <row r="3" spans="1:2" ht="12.75">
      <c r="A3" s="84">
        <v>3</v>
      </c>
      <c r="B3" s="87" t="s">
        <v>27</v>
      </c>
    </row>
    <row r="4" spans="1:2" ht="12.75">
      <c r="A4" s="84">
        <v>4</v>
      </c>
      <c r="B4" s="87" t="s">
        <v>26</v>
      </c>
    </row>
    <row r="5" spans="1:2" ht="12.75">
      <c r="A5" s="84">
        <v>5</v>
      </c>
      <c r="B5" s="85" t="s">
        <v>28</v>
      </c>
    </row>
    <row r="6" spans="1:2" ht="12.75">
      <c r="A6" s="84">
        <v>6</v>
      </c>
      <c r="B6" s="85" t="s">
        <v>25</v>
      </c>
    </row>
    <row r="7" spans="1:2" ht="12.75">
      <c r="A7" s="84">
        <v>7</v>
      </c>
      <c r="B7" s="85" t="s">
        <v>17</v>
      </c>
    </row>
    <row r="8" spans="1:2" ht="12.75">
      <c r="A8" s="84">
        <v>8</v>
      </c>
      <c r="B8" s="85" t="s">
        <v>19</v>
      </c>
    </row>
    <row r="9" spans="1:2" ht="12.75">
      <c r="A9" s="84">
        <v>9</v>
      </c>
      <c r="B9" s="85" t="s">
        <v>23</v>
      </c>
    </row>
    <row r="11" spans="1:2" ht="12.75">
      <c r="A11" s="93"/>
      <c r="B11" s="94"/>
    </row>
    <row r="12" spans="1:3" ht="12.75">
      <c r="A12" s="95">
        <v>1</v>
      </c>
      <c r="B12" s="96" t="s">
        <v>21</v>
      </c>
      <c r="C12" t="s">
        <v>108</v>
      </c>
    </row>
    <row r="13" spans="1:3" ht="12.75">
      <c r="A13" s="91">
        <v>2</v>
      </c>
      <c r="B13" s="92" t="s">
        <v>22</v>
      </c>
      <c r="C13" t="s">
        <v>108</v>
      </c>
    </row>
    <row r="14" spans="1:3" ht="12.75">
      <c r="A14" s="82">
        <v>3</v>
      </c>
      <c r="B14" s="83" t="s">
        <v>29</v>
      </c>
      <c r="C14" t="s">
        <v>108</v>
      </c>
    </row>
    <row r="15" spans="1:3" ht="12.75">
      <c r="A15" s="82">
        <v>4</v>
      </c>
      <c r="B15" s="83" t="s">
        <v>16</v>
      </c>
      <c r="C15" t="s">
        <v>108</v>
      </c>
    </row>
    <row r="16" spans="1:3" ht="12.75">
      <c r="A16" s="109">
        <v>5</v>
      </c>
      <c r="B16" s="110" t="s">
        <v>20</v>
      </c>
      <c r="C16" s="10" t="s">
        <v>108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1" t="s">
        <v>368</v>
      </c>
      <c r="B1" s="1"/>
      <c r="C1" s="1"/>
      <c r="D1" s="1"/>
      <c r="E1" s="2"/>
      <c r="F1" s="1"/>
      <c r="G1" s="1"/>
      <c r="H1" s="1"/>
      <c r="I1" s="3"/>
      <c r="J1" s="3"/>
    </row>
    <row r="2" spans="1:10" ht="15">
      <c r="A2" s="1" t="s">
        <v>369</v>
      </c>
      <c r="B2" s="1"/>
      <c r="C2" s="1"/>
      <c r="D2" s="1"/>
      <c r="E2" s="2"/>
      <c r="F2" s="1"/>
      <c r="G2" s="1"/>
      <c r="H2" s="1"/>
      <c r="I2" s="3"/>
      <c r="J2" s="3"/>
    </row>
    <row r="3" spans="1:10" ht="15">
      <c r="A3" s="319" t="str">
        <f>'[1]U18'!A3</f>
        <v>25.  /  26.  Januar  2014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0" ht="13.5" customHeight="1">
      <c r="A4" s="1"/>
      <c r="B4" s="1"/>
      <c r="C4" s="1"/>
      <c r="D4" s="1"/>
      <c r="E4" s="2"/>
      <c r="F4" s="1"/>
      <c r="G4" s="1"/>
      <c r="H4" s="1"/>
      <c r="I4" s="3"/>
      <c r="J4" s="3"/>
    </row>
    <row r="5" spans="1:10" ht="15.75" customHeight="1">
      <c r="A5" s="390" t="s">
        <v>370</v>
      </c>
      <c r="B5" s="3"/>
      <c r="C5" s="3"/>
      <c r="D5" s="3"/>
      <c r="E5" s="4"/>
      <c r="F5" s="3"/>
      <c r="G5" s="3"/>
      <c r="H5" s="3"/>
      <c r="I5" s="3"/>
      <c r="J5" s="3"/>
    </row>
    <row r="6" spans="1:10" ht="15.75" customHeight="1">
      <c r="A6" s="391" t="s">
        <v>371</v>
      </c>
      <c r="B6" s="391"/>
      <c r="C6" s="391"/>
      <c r="D6" s="391"/>
      <c r="E6" s="391"/>
      <c r="F6" s="391"/>
      <c r="G6" s="391"/>
      <c r="H6" s="391"/>
      <c r="I6" s="391"/>
      <c r="J6" s="391"/>
    </row>
    <row r="7" spans="1:10" ht="12.7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</row>
    <row r="8" spans="1:20" s="34" customFormat="1" ht="15.75" customHeight="1">
      <c r="A8" s="390" t="s">
        <v>372</v>
      </c>
      <c r="B8" s="3"/>
      <c r="C8" s="3"/>
      <c r="D8" s="3"/>
      <c r="E8" s="4"/>
      <c r="F8" s="3"/>
      <c r="G8" s="3"/>
      <c r="H8" s="3"/>
      <c r="I8" s="3"/>
      <c r="J8" s="3"/>
      <c r="K8"/>
      <c r="L8"/>
      <c r="M8"/>
      <c r="N8"/>
      <c r="O8"/>
      <c r="P8"/>
      <c r="Q8"/>
      <c r="R8"/>
      <c r="S8"/>
      <c r="T8"/>
    </row>
    <row r="9" spans="1:20" s="34" customFormat="1" ht="15.75" customHeight="1">
      <c r="A9" s="391" t="s">
        <v>373</v>
      </c>
      <c r="B9" s="391"/>
      <c r="C9" s="391"/>
      <c r="D9" s="391"/>
      <c r="E9" s="391"/>
      <c r="F9" s="391"/>
      <c r="G9" s="391"/>
      <c r="H9" s="391"/>
      <c r="I9" s="391"/>
      <c r="J9" s="391"/>
      <c r="K9"/>
      <c r="L9"/>
      <c r="M9"/>
      <c r="N9"/>
      <c r="O9"/>
      <c r="P9"/>
      <c r="Q9"/>
      <c r="R9"/>
      <c r="S9"/>
      <c r="T9"/>
    </row>
    <row r="10" ht="12.75">
      <c r="K10" s="330"/>
    </row>
    <row r="11" spans="1:20" ht="12.75">
      <c r="A11" s="331"/>
      <c r="B11" s="37"/>
      <c r="C11" s="38"/>
      <c r="D11" s="39"/>
      <c r="E11" s="40" t="s">
        <v>0</v>
      </c>
      <c r="F11" s="38"/>
      <c r="G11" s="37"/>
      <c r="H11" s="38"/>
      <c r="I11" s="37"/>
      <c r="J11" s="41"/>
      <c r="L11" s="320" t="s">
        <v>11</v>
      </c>
      <c r="M11" s="321"/>
      <c r="N11" s="321"/>
      <c r="O11" s="322"/>
      <c r="Q11" s="320" t="s">
        <v>12</v>
      </c>
      <c r="R11" s="321"/>
      <c r="S11" s="321"/>
      <c r="T11" s="322"/>
    </row>
    <row r="12" spans="1:20" ht="12.75" customHeight="1">
      <c r="A12" s="333" t="s">
        <v>1</v>
      </c>
      <c r="B12" s="43" t="s">
        <v>2</v>
      </c>
      <c r="C12" s="44" t="s">
        <v>3</v>
      </c>
      <c r="D12" s="45" t="s">
        <v>4</v>
      </c>
      <c r="E12" s="46" t="s">
        <v>5</v>
      </c>
      <c r="F12" s="47" t="s">
        <v>6</v>
      </c>
      <c r="G12" s="48" t="s">
        <v>7</v>
      </c>
      <c r="H12" s="49" t="s">
        <v>8</v>
      </c>
      <c r="I12" s="42" t="s">
        <v>9</v>
      </c>
      <c r="J12" s="45" t="s">
        <v>10</v>
      </c>
      <c r="L12" s="50" t="s">
        <v>13</v>
      </c>
      <c r="M12" s="51" t="s">
        <v>14</v>
      </c>
      <c r="N12" s="52" t="s">
        <v>15</v>
      </c>
      <c r="O12" s="53" t="s">
        <v>10</v>
      </c>
      <c r="P12" s="10"/>
      <c r="Q12" s="50" t="s">
        <v>13</v>
      </c>
      <c r="R12" s="51" t="s">
        <v>14</v>
      </c>
      <c r="S12" s="52" t="s">
        <v>15</v>
      </c>
      <c r="T12" s="53" t="s">
        <v>10</v>
      </c>
    </row>
    <row r="13" spans="1:20" ht="18" customHeight="1">
      <c r="A13" s="374" t="s">
        <v>374</v>
      </c>
      <c r="B13" s="375"/>
      <c r="C13" s="392"/>
      <c r="D13" s="392"/>
      <c r="E13" s="392"/>
      <c r="F13" s="375"/>
      <c r="G13" s="375"/>
      <c r="H13" s="375"/>
      <c r="I13" s="375"/>
      <c r="J13" s="376"/>
      <c r="L13" s="338"/>
      <c r="M13" s="339"/>
      <c r="N13" s="339"/>
      <c r="O13" s="340"/>
      <c r="P13" s="12"/>
      <c r="Q13" s="338"/>
      <c r="R13" s="339"/>
      <c r="S13" s="339"/>
      <c r="T13" s="340"/>
    </row>
    <row r="14" spans="1:20" ht="18" customHeight="1">
      <c r="A14" s="393">
        <v>1</v>
      </c>
      <c r="B14" s="394"/>
      <c r="C14" s="395" t="s">
        <v>375</v>
      </c>
      <c r="D14" s="396" t="s">
        <v>376</v>
      </c>
      <c r="E14" s="397" t="s">
        <v>107</v>
      </c>
      <c r="F14" s="387">
        <f aca="true" t="shared" si="0" ref="F14:F20">SUM(N14)</f>
        <v>488</v>
      </c>
      <c r="G14" s="387">
        <f aca="true" t="shared" si="1" ref="G14:G20">SUM(S14)</f>
        <v>473</v>
      </c>
      <c r="H14" s="14">
        <f aca="true" t="shared" si="2" ref="H14:H20">SUM(F14:G14)</f>
        <v>961</v>
      </c>
      <c r="I14" s="387">
        <f aca="true" t="shared" si="3" ref="I14:I20">SUM(M14+R14)</f>
        <v>284</v>
      </c>
      <c r="J14" s="387">
        <f aca="true" t="shared" si="4" ref="J14:J20">SUM(O14+T14)</f>
        <v>20</v>
      </c>
      <c r="L14" s="398">
        <f>73+87+79+85</f>
        <v>324</v>
      </c>
      <c r="M14" s="399">
        <f>41+44+43+36</f>
        <v>164</v>
      </c>
      <c r="N14" s="17">
        <f aca="true" t="shared" si="5" ref="N14:N21">SUM(L14:M14)</f>
        <v>488</v>
      </c>
      <c r="O14" s="400">
        <v>9</v>
      </c>
      <c r="P14" s="10"/>
      <c r="Q14" s="398">
        <v>353</v>
      </c>
      <c r="R14" s="399">
        <v>120</v>
      </c>
      <c r="S14" s="17">
        <f aca="true" t="shared" si="6" ref="S14:S19">SUM(Q14:R14)</f>
        <v>473</v>
      </c>
      <c r="T14" s="400">
        <v>11</v>
      </c>
    </row>
    <row r="15" spans="1:20" ht="18" customHeight="1">
      <c r="A15" s="401">
        <v>2</v>
      </c>
      <c r="B15" s="402"/>
      <c r="C15" s="403" t="s">
        <v>377</v>
      </c>
      <c r="D15" s="404" t="s">
        <v>378</v>
      </c>
      <c r="E15" s="405" t="s">
        <v>76</v>
      </c>
      <c r="F15" s="387">
        <f t="shared" si="0"/>
        <v>485</v>
      </c>
      <c r="G15" s="387">
        <f t="shared" si="1"/>
        <v>436</v>
      </c>
      <c r="H15" s="14">
        <f t="shared" si="2"/>
        <v>921</v>
      </c>
      <c r="I15" s="387">
        <f t="shared" si="3"/>
        <v>259</v>
      </c>
      <c r="J15" s="388">
        <f t="shared" si="4"/>
        <v>25</v>
      </c>
      <c r="L15" s="406">
        <f>84+81+93+87</f>
        <v>345</v>
      </c>
      <c r="M15" s="407">
        <f>44+36+26+34</f>
        <v>140</v>
      </c>
      <c r="N15" s="372">
        <f t="shared" si="5"/>
        <v>485</v>
      </c>
      <c r="O15" s="408">
        <v>11</v>
      </c>
      <c r="P15" s="409"/>
      <c r="Q15" s="406">
        <v>317</v>
      </c>
      <c r="R15" s="407">
        <v>119</v>
      </c>
      <c r="S15" s="372">
        <f t="shared" si="6"/>
        <v>436</v>
      </c>
      <c r="T15" s="408">
        <v>14</v>
      </c>
    </row>
    <row r="16" spans="1:20" ht="18" customHeight="1" thickBot="1">
      <c r="A16" s="410">
        <v>3</v>
      </c>
      <c r="B16" s="411"/>
      <c r="C16" s="412" t="s">
        <v>379</v>
      </c>
      <c r="D16" s="413" t="s">
        <v>380</v>
      </c>
      <c r="E16" s="414" t="s">
        <v>36</v>
      </c>
      <c r="F16" s="415">
        <f t="shared" si="0"/>
        <v>487</v>
      </c>
      <c r="G16" s="415">
        <f t="shared" si="1"/>
        <v>423</v>
      </c>
      <c r="H16" s="31">
        <f t="shared" si="2"/>
        <v>910</v>
      </c>
      <c r="I16" s="415">
        <f t="shared" si="3"/>
        <v>259</v>
      </c>
      <c r="J16" s="415">
        <f t="shared" si="4"/>
        <v>32</v>
      </c>
      <c r="L16" s="398">
        <f>74+89+93+87</f>
        <v>343</v>
      </c>
      <c r="M16" s="416">
        <f>43+45+24+32</f>
        <v>144</v>
      </c>
      <c r="N16" s="167">
        <f t="shared" si="5"/>
        <v>487</v>
      </c>
      <c r="O16" s="417">
        <v>14</v>
      </c>
      <c r="P16" s="10"/>
      <c r="Q16" s="418">
        <v>308</v>
      </c>
      <c r="R16" s="416">
        <v>115</v>
      </c>
      <c r="S16" s="167">
        <f t="shared" si="6"/>
        <v>423</v>
      </c>
      <c r="T16" s="417">
        <v>18</v>
      </c>
    </row>
    <row r="17" spans="1:20" ht="18" customHeight="1">
      <c r="A17" s="419">
        <v>4</v>
      </c>
      <c r="B17" s="420"/>
      <c r="C17" s="421" t="s">
        <v>381</v>
      </c>
      <c r="D17" s="422" t="s">
        <v>382</v>
      </c>
      <c r="E17" s="423" t="s">
        <v>79</v>
      </c>
      <c r="F17" s="424">
        <f t="shared" si="0"/>
        <v>421</v>
      </c>
      <c r="G17" s="424">
        <f t="shared" si="1"/>
        <v>396</v>
      </c>
      <c r="H17" s="21">
        <f t="shared" si="2"/>
        <v>817</v>
      </c>
      <c r="I17" s="424">
        <f t="shared" si="3"/>
        <v>213</v>
      </c>
      <c r="J17" s="424">
        <f t="shared" si="4"/>
        <v>43</v>
      </c>
      <c r="L17" s="398">
        <f>92+78+69+72</f>
        <v>311</v>
      </c>
      <c r="M17" s="399">
        <f>24+26+26+34</f>
        <v>110</v>
      </c>
      <c r="N17" s="17">
        <f t="shared" si="5"/>
        <v>421</v>
      </c>
      <c r="O17" s="400">
        <v>20</v>
      </c>
      <c r="P17" s="11"/>
      <c r="Q17" s="398">
        <v>293</v>
      </c>
      <c r="R17" s="399">
        <v>103</v>
      </c>
      <c r="S17" s="17">
        <f t="shared" si="6"/>
        <v>396</v>
      </c>
      <c r="T17" s="400">
        <v>23</v>
      </c>
    </row>
    <row r="18" spans="1:20" ht="18" customHeight="1">
      <c r="A18" s="425">
        <v>5</v>
      </c>
      <c r="B18" s="426"/>
      <c r="C18" s="427" t="s">
        <v>383</v>
      </c>
      <c r="D18" s="428" t="s">
        <v>384</v>
      </c>
      <c r="E18" s="429" t="s">
        <v>35</v>
      </c>
      <c r="F18" s="387">
        <f t="shared" si="0"/>
        <v>368</v>
      </c>
      <c r="G18" s="387">
        <f t="shared" si="1"/>
        <v>340</v>
      </c>
      <c r="H18" s="14">
        <f t="shared" si="2"/>
        <v>708</v>
      </c>
      <c r="I18" s="387">
        <f t="shared" si="3"/>
        <v>185</v>
      </c>
      <c r="J18" s="387">
        <f t="shared" si="4"/>
        <v>55</v>
      </c>
      <c r="L18" s="398">
        <f>63+70+66+75</f>
        <v>274</v>
      </c>
      <c r="M18" s="399">
        <f>17+26+25+26</f>
        <v>94</v>
      </c>
      <c r="N18" s="17">
        <f t="shared" si="5"/>
        <v>368</v>
      </c>
      <c r="O18" s="400">
        <v>27</v>
      </c>
      <c r="P18" s="11"/>
      <c r="Q18" s="398">
        <v>249</v>
      </c>
      <c r="R18" s="399">
        <v>91</v>
      </c>
      <c r="S18" s="17">
        <f t="shared" si="6"/>
        <v>340</v>
      </c>
      <c r="T18" s="400">
        <v>28</v>
      </c>
    </row>
    <row r="19" spans="1:20" ht="18" customHeight="1">
      <c r="A19" s="419">
        <v>6</v>
      </c>
      <c r="B19" s="430"/>
      <c r="C19" s="431" t="s">
        <v>385</v>
      </c>
      <c r="D19" s="428" t="s">
        <v>376</v>
      </c>
      <c r="E19" s="432" t="s">
        <v>34</v>
      </c>
      <c r="F19" s="387">
        <f t="shared" si="0"/>
        <v>334</v>
      </c>
      <c r="G19" s="387">
        <f t="shared" si="1"/>
        <v>0</v>
      </c>
      <c r="H19" s="14">
        <f t="shared" si="2"/>
        <v>334</v>
      </c>
      <c r="I19" s="387">
        <f t="shared" si="3"/>
        <v>76</v>
      </c>
      <c r="J19" s="424">
        <f t="shared" si="4"/>
        <v>35</v>
      </c>
      <c r="L19" s="398">
        <f>63+52+70+73</f>
        <v>258</v>
      </c>
      <c r="M19" s="399">
        <f>27+17+16+16</f>
        <v>76</v>
      </c>
      <c r="N19" s="17">
        <f t="shared" si="5"/>
        <v>334</v>
      </c>
      <c r="O19" s="400">
        <v>35</v>
      </c>
      <c r="P19" s="10"/>
      <c r="Q19" s="398"/>
      <c r="R19" s="399"/>
      <c r="S19" s="17">
        <f t="shared" si="6"/>
        <v>0</v>
      </c>
      <c r="T19" s="400"/>
    </row>
    <row r="20" spans="1:20" ht="18" customHeight="1">
      <c r="A20" s="419">
        <v>7</v>
      </c>
      <c r="B20" s="420"/>
      <c r="C20" s="431" t="s">
        <v>386</v>
      </c>
      <c r="D20" s="428" t="s">
        <v>387</v>
      </c>
      <c r="E20" s="432" t="s">
        <v>78</v>
      </c>
      <c r="F20" s="387">
        <f t="shared" si="0"/>
        <v>332</v>
      </c>
      <c r="G20" s="387">
        <f t="shared" si="1"/>
        <v>0</v>
      </c>
      <c r="H20" s="14">
        <f t="shared" si="2"/>
        <v>332</v>
      </c>
      <c r="I20" s="387">
        <f t="shared" si="3"/>
        <v>85</v>
      </c>
      <c r="J20" s="424">
        <f t="shared" si="4"/>
        <v>34</v>
      </c>
      <c r="L20" s="398">
        <f>54+63+59+71</f>
        <v>247</v>
      </c>
      <c r="M20" s="399">
        <f>17+26+21+21</f>
        <v>85</v>
      </c>
      <c r="N20" s="17">
        <f t="shared" si="5"/>
        <v>332</v>
      </c>
      <c r="O20" s="400">
        <v>34</v>
      </c>
      <c r="P20" s="10"/>
      <c r="Q20" s="398"/>
      <c r="R20" s="399"/>
      <c r="S20" s="17"/>
      <c r="T20" s="400"/>
    </row>
    <row r="21" spans="1:20" ht="12.75">
      <c r="A21" s="360"/>
      <c r="B21" s="433"/>
      <c r="C21" s="33"/>
      <c r="D21" s="434"/>
      <c r="E21" s="142" t="s">
        <v>286</v>
      </c>
      <c r="F21" s="20"/>
      <c r="G21" s="20"/>
      <c r="H21" s="21"/>
      <c r="I21" s="20"/>
      <c r="J21" s="20"/>
      <c r="L21" s="15"/>
      <c r="M21" s="16"/>
      <c r="N21" s="17">
        <f t="shared" si="5"/>
        <v>0</v>
      </c>
      <c r="O21" s="18"/>
      <c r="P21" s="11"/>
      <c r="Q21" s="15"/>
      <c r="R21" s="16"/>
      <c r="S21" s="17">
        <f>SUM(Q21:R21)</f>
        <v>0</v>
      </c>
      <c r="T21" s="18"/>
    </row>
    <row r="22" spans="1:20" ht="18" customHeight="1">
      <c r="A22" s="374" t="s">
        <v>388</v>
      </c>
      <c r="B22" s="375"/>
      <c r="C22" s="392"/>
      <c r="D22" s="392"/>
      <c r="E22" s="392"/>
      <c r="F22" s="375"/>
      <c r="G22" s="375"/>
      <c r="H22" s="375"/>
      <c r="I22" s="375"/>
      <c r="J22" s="376"/>
      <c r="L22" s="338"/>
      <c r="M22" s="339"/>
      <c r="N22" s="339"/>
      <c r="O22" s="340"/>
      <c r="P22" s="12"/>
      <c r="Q22" s="338"/>
      <c r="R22" s="339"/>
      <c r="S22" s="339"/>
      <c r="T22" s="340"/>
    </row>
    <row r="23" spans="1:20" ht="18" customHeight="1">
      <c r="A23" s="393">
        <v>1</v>
      </c>
      <c r="B23" s="394"/>
      <c r="C23" s="395" t="s">
        <v>389</v>
      </c>
      <c r="D23" s="404" t="s">
        <v>390</v>
      </c>
      <c r="E23" s="397" t="s">
        <v>33</v>
      </c>
      <c r="F23" s="13">
        <f>SUM(N23)</f>
        <v>428</v>
      </c>
      <c r="G23" s="25">
        <f>SUM(S23)</f>
        <v>483</v>
      </c>
      <c r="H23" s="26">
        <f>SUM(F23:G23)</f>
        <v>911</v>
      </c>
      <c r="I23" s="25">
        <f>SUM(M23+R23)</f>
        <v>231</v>
      </c>
      <c r="J23" s="25">
        <f>SUM(O23+T23)</f>
        <v>29</v>
      </c>
      <c r="L23" s="398">
        <f>70+77+69+86</f>
        <v>302</v>
      </c>
      <c r="M23" s="399">
        <f>35+17+42+32</f>
        <v>126</v>
      </c>
      <c r="N23" s="17">
        <f>SUM(L23:M23)</f>
        <v>428</v>
      </c>
      <c r="O23" s="400">
        <v>17</v>
      </c>
      <c r="P23" s="10"/>
      <c r="Q23" s="398">
        <v>378</v>
      </c>
      <c r="R23" s="399">
        <v>105</v>
      </c>
      <c r="S23" s="17">
        <f>SUM(Q23:R23)</f>
        <v>483</v>
      </c>
      <c r="T23" s="400">
        <v>12</v>
      </c>
    </row>
    <row r="24" spans="1:20" ht="18" customHeight="1">
      <c r="A24" s="401">
        <v>2</v>
      </c>
      <c r="B24" s="435"/>
      <c r="C24" s="395" t="s">
        <v>391</v>
      </c>
      <c r="D24" s="396" t="s">
        <v>392</v>
      </c>
      <c r="E24" s="436" t="s">
        <v>32</v>
      </c>
      <c r="F24" s="13">
        <f>SUM(N24)</f>
        <v>428</v>
      </c>
      <c r="G24" s="13">
        <f>SUM(S24)</f>
        <v>471</v>
      </c>
      <c r="H24" s="14">
        <f>SUM(F24:G24)</f>
        <v>899</v>
      </c>
      <c r="I24" s="13">
        <f>SUM(M24+R24)</f>
        <v>223</v>
      </c>
      <c r="J24" s="13">
        <f>SUM(O24+T24)</f>
        <v>26</v>
      </c>
      <c r="L24" s="398">
        <f>71+90+81+68</f>
        <v>310</v>
      </c>
      <c r="M24" s="399">
        <f>26+26+25+41</f>
        <v>118</v>
      </c>
      <c r="N24" s="17">
        <f>SUM(L24:M24)</f>
        <v>428</v>
      </c>
      <c r="O24" s="400">
        <v>17</v>
      </c>
      <c r="P24" s="10"/>
      <c r="Q24" s="398">
        <v>366</v>
      </c>
      <c r="R24" s="399">
        <v>105</v>
      </c>
      <c r="S24" s="17">
        <f>SUM(Q24:R24)</f>
        <v>471</v>
      </c>
      <c r="T24" s="400">
        <v>9</v>
      </c>
    </row>
    <row r="25" spans="1:20" ht="15.75" customHeight="1">
      <c r="A25" s="401">
        <v>3</v>
      </c>
      <c r="B25" s="437"/>
      <c r="C25" s="438" t="s">
        <v>393</v>
      </c>
      <c r="D25" s="439" t="s">
        <v>394</v>
      </c>
      <c r="E25" s="440" t="s">
        <v>395</v>
      </c>
      <c r="F25" s="353">
        <f>SUM(N25)</f>
        <v>262</v>
      </c>
      <c r="G25" s="353">
        <f>SUM(S25)</f>
        <v>276</v>
      </c>
      <c r="H25" s="441">
        <f>SUM(F25:G25)</f>
        <v>538</v>
      </c>
      <c r="I25" s="353">
        <f>SUM(M25+R25)</f>
        <v>151</v>
      </c>
      <c r="J25" s="353">
        <f>SUM(O25+T25)</f>
        <v>91</v>
      </c>
      <c r="L25" s="398">
        <f>43+47+51+48</f>
        <v>189</v>
      </c>
      <c r="M25" s="399">
        <f>15+24+16+18</f>
        <v>73</v>
      </c>
      <c r="N25" s="17">
        <f>SUM(L25:M25)</f>
        <v>262</v>
      </c>
      <c r="O25" s="400">
        <v>40</v>
      </c>
      <c r="P25" s="10"/>
      <c r="Q25" s="398">
        <v>198</v>
      </c>
      <c r="R25" s="399">
        <v>78</v>
      </c>
      <c r="S25" s="17">
        <f>SUM(Q25:R25)</f>
        <v>276</v>
      </c>
      <c r="T25" s="400">
        <v>51</v>
      </c>
    </row>
    <row r="26" spans="1:20" ht="15.75" customHeight="1" thickBot="1">
      <c r="A26" s="169"/>
      <c r="B26" s="442"/>
      <c r="C26" s="69"/>
      <c r="D26" s="443"/>
      <c r="E26" s="444"/>
      <c r="F26" s="30">
        <f>SUM(N26)</f>
        <v>0</v>
      </c>
      <c r="G26" s="30">
        <f>SUM(S26)</f>
        <v>0</v>
      </c>
      <c r="H26" s="31">
        <f>SUM(F26:G26)</f>
        <v>0</v>
      </c>
      <c r="I26" s="30">
        <f>SUM(M26+R26)</f>
        <v>0</v>
      </c>
      <c r="J26" s="30">
        <f>SUM(O26+T26)</f>
        <v>0</v>
      </c>
      <c r="L26" s="15"/>
      <c r="M26" s="16"/>
      <c r="N26" s="17">
        <f>SUM(L26:M26)</f>
        <v>0</v>
      </c>
      <c r="O26" s="18"/>
      <c r="P26" s="10"/>
      <c r="Q26" s="15"/>
      <c r="R26" s="16"/>
      <c r="S26" s="17">
        <f>SUM(Q26:R26)</f>
        <v>0</v>
      </c>
      <c r="T26" s="18"/>
    </row>
    <row r="27" spans="1:20" ht="12.75">
      <c r="A27" s="11"/>
      <c r="B27" s="5"/>
      <c r="E27" s="9"/>
      <c r="F27" s="445"/>
      <c r="G27" s="445"/>
      <c r="H27" s="28"/>
      <c r="I27" s="445"/>
      <c r="J27" s="445"/>
      <c r="L27" s="11"/>
      <c r="M27" s="11"/>
      <c r="N27" s="29"/>
      <c r="O27" s="11"/>
      <c r="P27" s="10"/>
      <c r="Q27" s="11"/>
      <c r="R27" s="11"/>
      <c r="S27" s="29"/>
      <c r="T27" s="11"/>
    </row>
    <row r="28" spans="1:20" ht="12.75">
      <c r="A28" s="10" t="s">
        <v>396</v>
      </c>
      <c r="B28" s="5"/>
      <c r="C28" s="11"/>
      <c r="D28" s="27"/>
      <c r="E28" s="9"/>
      <c r="F28" s="445"/>
      <c r="G28" s="445"/>
      <c r="H28" s="28"/>
      <c r="I28" s="445"/>
      <c r="J28" s="445"/>
      <c r="L28" s="11"/>
      <c r="M28" s="11"/>
      <c r="N28" s="29"/>
      <c r="O28" s="11"/>
      <c r="P28" s="10"/>
      <c r="Q28" s="11"/>
      <c r="R28" s="11"/>
      <c r="S28" s="29"/>
      <c r="T28" s="11"/>
    </row>
    <row r="29" spans="2:20" ht="12.75">
      <c r="B29" s="5"/>
      <c r="C29" s="11"/>
      <c r="D29" s="27"/>
      <c r="E29" s="9"/>
      <c r="F29" s="445"/>
      <c r="G29" s="445"/>
      <c r="H29" s="28"/>
      <c r="I29" s="445"/>
      <c r="J29" s="445"/>
      <c r="L29" s="11"/>
      <c r="M29" s="11"/>
      <c r="N29" s="29"/>
      <c r="O29" s="11"/>
      <c r="P29" s="10"/>
      <c r="Q29" s="11"/>
      <c r="R29" s="11"/>
      <c r="S29" s="29"/>
      <c r="T29" s="11"/>
    </row>
    <row r="30" spans="1:20" ht="12.75">
      <c r="A30" s="8" t="s">
        <v>397</v>
      </c>
      <c r="B30" s="5"/>
      <c r="C30" s="11"/>
      <c r="D30" s="27"/>
      <c r="E30" s="9"/>
      <c r="F30" s="445"/>
      <c r="G30" s="445"/>
      <c r="H30" s="28"/>
      <c r="I30" s="445"/>
      <c r="J30" s="445"/>
      <c r="L30" s="11"/>
      <c r="M30" s="11"/>
      <c r="N30" s="29"/>
      <c r="O30" s="11"/>
      <c r="P30" s="10"/>
      <c r="Q30" s="11"/>
      <c r="R30" s="11"/>
      <c r="S30" s="29"/>
      <c r="T30" s="11"/>
    </row>
    <row r="31" spans="1:5" ht="12.75">
      <c r="A31" s="8" t="s">
        <v>398</v>
      </c>
      <c r="D31" s="6"/>
      <c r="E31" s="7"/>
    </row>
    <row r="32" spans="1:5" ht="12.75">
      <c r="A32" s="100" t="s">
        <v>399</v>
      </c>
      <c r="D32" s="6"/>
      <c r="E32" s="7"/>
    </row>
    <row r="33" spans="4:5" ht="12.75">
      <c r="D33" s="6"/>
      <c r="E33" s="7"/>
    </row>
  </sheetData>
  <sheetProtection/>
  <mergeCells count="7">
    <mergeCell ref="A22:J22"/>
    <mergeCell ref="A3:J3"/>
    <mergeCell ref="A6:J6"/>
    <mergeCell ref="A9:J9"/>
    <mergeCell ref="L11:O11"/>
    <mergeCell ref="Q11:T11"/>
    <mergeCell ref="A13:J13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C37" sqref="C37"/>
    </sheetView>
  </sheetViews>
  <sheetFormatPr defaultColWidth="11.421875" defaultRowHeight="12.75"/>
  <cols>
    <col min="1" max="1" width="4.57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1" t="s">
        <v>333</v>
      </c>
      <c r="B1" s="1"/>
      <c r="C1" s="1"/>
      <c r="D1" s="1"/>
      <c r="E1" s="2"/>
      <c r="F1" s="1"/>
      <c r="G1" s="1"/>
      <c r="H1" s="1"/>
      <c r="I1" s="3"/>
      <c r="J1" s="3"/>
    </row>
    <row r="2" spans="1:10" ht="15">
      <c r="A2" s="1" t="s">
        <v>334</v>
      </c>
      <c r="B2" s="1"/>
      <c r="C2" s="1"/>
      <c r="D2" s="1"/>
      <c r="E2" s="2"/>
      <c r="F2" s="1"/>
      <c r="G2" s="1"/>
      <c r="H2" s="1"/>
      <c r="I2" s="3"/>
      <c r="J2" s="3"/>
    </row>
    <row r="3" spans="1:10" ht="15">
      <c r="A3" s="319" t="s">
        <v>335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10" ht="13.5" customHeight="1">
      <c r="A4" s="1"/>
      <c r="B4" s="1"/>
      <c r="C4" s="1"/>
      <c r="D4" s="1"/>
      <c r="E4" s="2"/>
      <c r="F4" s="1"/>
      <c r="G4" s="1"/>
      <c r="H4" s="1"/>
      <c r="I4" s="3"/>
      <c r="J4" s="3"/>
    </row>
    <row r="5" spans="1:10" ht="15.75" customHeight="1">
      <c r="A5" s="326" t="s">
        <v>336</v>
      </c>
      <c r="B5" s="327"/>
      <c r="C5" s="327"/>
      <c r="D5" s="327"/>
      <c r="E5" s="328"/>
      <c r="F5" s="327"/>
      <c r="G5" s="327"/>
      <c r="H5" s="327"/>
      <c r="I5" s="327"/>
      <c r="J5" s="327"/>
    </row>
    <row r="6" spans="1:10" ht="15.75" customHeight="1">
      <c r="A6" s="329" t="s">
        <v>337</v>
      </c>
      <c r="B6" s="329"/>
      <c r="C6" s="329"/>
      <c r="D6" s="329"/>
      <c r="E6" s="329"/>
      <c r="F6" s="329"/>
      <c r="G6" s="329"/>
      <c r="H6" s="329"/>
      <c r="I6" s="329"/>
      <c r="J6" s="329"/>
    </row>
    <row r="7" spans="1:10" ht="12.75" customHeight="1">
      <c r="A7" s="1"/>
      <c r="B7" s="1"/>
      <c r="C7" s="1"/>
      <c r="D7" s="1"/>
      <c r="E7" s="2"/>
      <c r="F7" s="1"/>
      <c r="G7" s="1"/>
      <c r="H7" s="1"/>
      <c r="I7" s="3"/>
      <c r="J7" s="3"/>
    </row>
    <row r="8" spans="1:10" s="34" customFormat="1" ht="15.75" customHeight="1">
      <c r="A8" s="326" t="s">
        <v>338</v>
      </c>
      <c r="B8" s="327"/>
      <c r="C8" s="327"/>
      <c r="D8" s="327"/>
      <c r="E8" s="328"/>
      <c r="F8" s="327"/>
      <c r="G8" s="327"/>
      <c r="H8" s="327"/>
      <c r="I8" s="327"/>
      <c r="J8" s="327"/>
    </row>
    <row r="9" spans="1:10" s="34" customFormat="1" ht="15.75" customHeight="1">
      <c r="A9" s="323" t="s">
        <v>339</v>
      </c>
      <c r="B9" s="323"/>
      <c r="C9" s="323"/>
      <c r="D9" s="323"/>
      <c r="E9" s="323"/>
      <c r="F9" s="323"/>
      <c r="G9" s="323"/>
      <c r="H9" s="323"/>
      <c r="I9" s="323"/>
      <c r="J9" s="323"/>
    </row>
    <row r="10" spans="11:20" ht="12.75">
      <c r="K10" s="330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2.75">
      <c r="A11" s="331"/>
      <c r="B11" s="37"/>
      <c r="C11" s="38"/>
      <c r="D11" s="39"/>
      <c r="E11" s="40" t="s">
        <v>0</v>
      </c>
      <c r="F11" s="38"/>
      <c r="G11" s="37"/>
      <c r="H11" s="38"/>
      <c r="I11" s="37"/>
      <c r="J11" s="41"/>
      <c r="L11" s="320" t="s">
        <v>11</v>
      </c>
      <c r="M11" s="321"/>
      <c r="N11" s="321"/>
      <c r="O11" s="322"/>
      <c r="P11" s="332"/>
      <c r="Q11" s="320" t="s">
        <v>12</v>
      </c>
      <c r="R11" s="321"/>
      <c r="S11" s="321"/>
      <c r="T11" s="322"/>
    </row>
    <row r="12" spans="1:20" ht="12.75" customHeight="1">
      <c r="A12" s="333" t="s">
        <v>1</v>
      </c>
      <c r="B12" s="43" t="s">
        <v>2</v>
      </c>
      <c r="C12" s="44" t="s">
        <v>3</v>
      </c>
      <c r="D12" s="45" t="s">
        <v>4</v>
      </c>
      <c r="E12" s="46" t="s">
        <v>5</v>
      </c>
      <c r="F12" s="47" t="s">
        <v>6</v>
      </c>
      <c r="G12" s="48" t="s">
        <v>7</v>
      </c>
      <c r="H12" s="49" t="s">
        <v>8</v>
      </c>
      <c r="I12" s="42" t="s">
        <v>9</v>
      </c>
      <c r="J12" s="45" t="s">
        <v>10</v>
      </c>
      <c r="L12" s="50" t="s">
        <v>13</v>
      </c>
      <c r="M12" s="51" t="s">
        <v>14</v>
      </c>
      <c r="N12" s="52" t="s">
        <v>15</v>
      </c>
      <c r="O12" s="53" t="s">
        <v>10</v>
      </c>
      <c r="P12" s="334"/>
      <c r="Q12" s="50" t="s">
        <v>13</v>
      </c>
      <c r="R12" s="51" t="s">
        <v>14</v>
      </c>
      <c r="S12" s="52" t="s">
        <v>15</v>
      </c>
      <c r="T12" s="53" t="s">
        <v>10</v>
      </c>
    </row>
    <row r="13" spans="1:20" ht="18" customHeight="1">
      <c r="A13" s="335" t="s">
        <v>340</v>
      </c>
      <c r="B13" s="336"/>
      <c r="C13" s="336"/>
      <c r="D13" s="336"/>
      <c r="E13" s="336"/>
      <c r="F13" s="336"/>
      <c r="G13" s="336"/>
      <c r="H13" s="336"/>
      <c r="I13" s="336"/>
      <c r="J13" s="337"/>
      <c r="L13" s="338"/>
      <c r="M13" s="339"/>
      <c r="N13" s="339"/>
      <c r="O13" s="340"/>
      <c r="Q13" s="338"/>
      <c r="R13" s="339"/>
      <c r="S13" s="339"/>
      <c r="T13" s="340"/>
    </row>
    <row r="14" spans="1:20" ht="18" customHeight="1">
      <c r="A14" s="341">
        <v>1</v>
      </c>
      <c r="B14" s="342"/>
      <c r="C14" s="122" t="s">
        <v>341</v>
      </c>
      <c r="D14" s="258" t="s">
        <v>342</v>
      </c>
      <c r="E14" s="124" t="s">
        <v>36</v>
      </c>
      <c r="F14" s="13">
        <f aca="true" t="shared" si="0" ref="F14:F19">SUM(N14)</f>
        <v>508</v>
      </c>
      <c r="G14" s="13">
        <f aca="true" t="shared" si="1" ref="G14:G21">SUM(S14)</f>
        <v>500</v>
      </c>
      <c r="H14" s="343">
        <f aca="true" t="shared" si="2" ref="H14:H21">SUM(N14+S14)</f>
        <v>1008</v>
      </c>
      <c r="I14" s="13">
        <f aca="true" t="shared" si="3" ref="I14:I21">SUM(M14+R14)</f>
        <v>331</v>
      </c>
      <c r="J14" s="13">
        <f aca="true" t="shared" si="4" ref="J14:J21">SUM(O14+T14)</f>
        <v>17</v>
      </c>
      <c r="K14" s="344"/>
      <c r="L14" s="15">
        <v>335</v>
      </c>
      <c r="M14" s="16">
        <v>173</v>
      </c>
      <c r="N14" s="17">
        <f aca="true" t="shared" si="5" ref="N14:N21">SUM(L14:M14)</f>
        <v>508</v>
      </c>
      <c r="O14" s="18">
        <v>8</v>
      </c>
      <c r="P14" s="10"/>
      <c r="Q14" s="15">
        <v>342</v>
      </c>
      <c r="R14" s="16">
        <v>158</v>
      </c>
      <c r="S14" s="17">
        <f aca="true" t="shared" si="6" ref="S14:S21">SUM(Q14:R14)</f>
        <v>500</v>
      </c>
      <c r="T14" s="18">
        <v>9</v>
      </c>
    </row>
    <row r="15" spans="1:20" ht="18" customHeight="1" thickBot="1">
      <c r="A15" s="341">
        <v>2</v>
      </c>
      <c r="B15" s="345"/>
      <c r="C15" s="346" t="s">
        <v>343</v>
      </c>
      <c r="D15" s="347" t="s">
        <v>344</v>
      </c>
      <c r="E15" s="348" t="s">
        <v>43</v>
      </c>
      <c r="F15" s="30">
        <f t="shared" si="0"/>
        <v>510</v>
      </c>
      <c r="G15" s="30">
        <f t="shared" si="1"/>
        <v>480</v>
      </c>
      <c r="H15" s="349">
        <f t="shared" si="2"/>
        <v>990</v>
      </c>
      <c r="I15" s="30">
        <f t="shared" si="3"/>
        <v>313</v>
      </c>
      <c r="J15" s="30">
        <f t="shared" si="4"/>
        <v>14</v>
      </c>
      <c r="L15" s="15">
        <v>344</v>
      </c>
      <c r="M15" s="16">
        <v>166</v>
      </c>
      <c r="N15" s="17">
        <f t="shared" si="5"/>
        <v>510</v>
      </c>
      <c r="O15" s="18">
        <v>9</v>
      </c>
      <c r="P15" s="19"/>
      <c r="Q15" s="15">
        <v>333</v>
      </c>
      <c r="R15" s="16">
        <v>147</v>
      </c>
      <c r="S15" s="17">
        <f t="shared" si="6"/>
        <v>480</v>
      </c>
      <c r="T15" s="18">
        <v>5</v>
      </c>
    </row>
    <row r="16" spans="1:20" ht="18" customHeight="1">
      <c r="A16" s="341">
        <v>3</v>
      </c>
      <c r="B16" s="350"/>
      <c r="C16" s="341" t="s">
        <v>345</v>
      </c>
      <c r="D16" s="351" t="s">
        <v>346</v>
      </c>
      <c r="E16" s="352" t="s">
        <v>32</v>
      </c>
      <c r="F16" s="353">
        <f t="shared" si="0"/>
        <v>436</v>
      </c>
      <c r="G16" s="353">
        <f t="shared" si="1"/>
        <v>543</v>
      </c>
      <c r="H16" s="354">
        <f t="shared" si="2"/>
        <v>979</v>
      </c>
      <c r="I16" s="353">
        <f t="shared" si="3"/>
        <v>287</v>
      </c>
      <c r="J16" s="353">
        <f t="shared" si="4"/>
        <v>17</v>
      </c>
      <c r="L16" s="15">
        <v>320</v>
      </c>
      <c r="M16" s="16">
        <v>116</v>
      </c>
      <c r="N16" s="17">
        <f t="shared" si="5"/>
        <v>436</v>
      </c>
      <c r="O16" s="18">
        <v>13</v>
      </c>
      <c r="P16" s="10"/>
      <c r="Q16" s="15">
        <v>372</v>
      </c>
      <c r="R16" s="16">
        <v>171</v>
      </c>
      <c r="S16" s="17">
        <f t="shared" si="6"/>
        <v>543</v>
      </c>
      <c r="T16" s="18">
        <v>4</v>
      </c>
    </row>
    <row r="17" spans="1:20" ht="18" customHeight="1">
      <c r="A17" s="355">
        <v>4</v>
      </c>
      <c r="B17" s="356"/>
      <c r="C17" s="357" t="s">
        <v>347</v>
      </c>
      <c r="D17" s="358" t="s">
        <v>348</v>
      </c>
      <c r="E17" s="142" t="s">
        <v>111</v>
      </c>
      <c r="F17" s="13">
        <f t="shared" si="0"/>
        <v>456</v>
      </c>
      <c r="G17" s="13">
        <f t="shared" si="1"/>
        <v>456</v>
      </c>
      <c r="H17" s="343">
        <f t="shared" si="2"/>
        <v>912</v>
      </c>
      <c r="I17" s="13">
        <f t="shared" si="3"/>
        <v>262</v>
      </c>
      <c r="J17" s="13">
        <f t="shared" si="4"/>
        <v>33</v>
      </c>
      <c r="K17" s="359"/>
      <c r="L17" s="15">
        <v>324</v>
      </c>
      <c r="M17" s="16">
        <v>132</v>
      </c>
      <c r="N17" s="17">
        <f t="shared" si="5"/>
        <v>456</v>
      </c>
      <c r="O17" s="18">
        <v>18</v>
      </c>
      <c r="P17" s="10"/>
      <c r="Q17" s="15">
        <v>326</v>
      </c>
      <c r="R17" s="16">
        <v>130</v>
      </c>
      <c r="S17" s="17">
        <f t="shared" si="6"/>
        <v>456</v>
      </c>
      <c r="T17" s="18">
        <v>15</v>
      </c>
    </row>
    <row r="18" spans="1:20" ht="18" customHeight="1">
      <c r="A18" s="360">
        <v>5</v>
      </c>
      <c r="B18" s="361"/>
      <c r="C18" s="357" t="s">
        <v>349</v>
      </c>
      <c r="D18" s="101" t="s">
        <v>350</v>
      </c>
      <c r="E18" s="362" t="s">
        <v>107</v>
      </c>
      <c r="F18" s="13">
        <f t="shared" si="0"/>
        <v>433</v>
      </c>
      <c r="G18" s="13">
        <f t="shared" si="1"/>
        <v>0</v>
      </c>
      <c r="H18" s="343">
        <f t="shared" si="2"/>
        <v>433</v>
      </c>
      <c r="I18" s="13">
        <f t="shared" si="3"/>
        <v>104</v>
      </c>
      <c r="J18" s="13">
        <f t="shared" si="4"/>
        <v>17</v>
      </c>
      <c r="L18" s="15">
        <v>329</v>
      </c>
      <c r="M18" s="16">
        <v>104</v>
      </c>
      <c r="N18" s="17">
        <f t="shared" si="5"/>
        <v>433</v>
      </c>
      <c r="O18" s="18">
        <v>17</v>
      </c>
      <c r="P18" s="10"/>
      <c r="Q18" s="15"/>
      <c r="R18" s="16"/>
      <c r="S18" s="17">
        <f t="shared" si="6"/>
        <v>0</v>
      </c>
      <c r="T18" s="18"/>
    </row>
    <row r="19" spans="1:20" ht="18" customHeight="1">
      <c r="A19" s="360">
        <v>6</v>
      </c>
      <c r="B19" s="363"/>
      <c r="C19" s="364" t="s">
        <v>351</v>
      </c>
      <c r="D19" s="101" t="s">
        <v>352</v>
      </c>
      <c r="E19" s="142" t="s">
        <v>33</v>
      </c>
      <c r="F19" s="13">
        <f t="shared" si="0"/>
        <v>148</v>
      </c>
      <c r="G19" s="13">
        <f t="shared" si="1"/>
        <v>0</v>
      </c>
      <c r="H19" s="343">
        <f t="shared" si="2"/>
        <v>148</v>
      </c>
      <c r="I19" s="13">
        <f t="shared" si="3"/>
        <v>51</v>
      </c>
      <c r="J19" s="13">
        <f t="shared" si="4"/>
        <v>0</v>
      </c>
      <c r="L19" s="15">
        <v>97</v>
      </c>
      <c r="M19" s="16">
        <v>51</v>
      </c>
      <c r="N19" s="17">
        <f t="shared" si="5"/>
        <v>148</v>
      </c>
      <c r="O19" s="18">
        <v>0</v>
      </c>
      <c r="P19" s="10"/>
      <c r="Q19" s="15"/>
      <c r="R19" s="16"/>
      <c r="S19" s="17">
        <f t="shared" si="6"/>
        <v>0</v>
      </c>
      <c r="T19" s="18"/>
    </row>
    <row r="20" spans="1:20" ht="18" customHeight="1">
      <c r="A20" s="360"/>
      <c r="B20" s="363"/>
      <c r="C20" s="357" t="s">
        <v>353</v>
      </c>
      <c r="D20" s="101" t="s">
        <v>354</v>
      </c>
      <c r="E20" s="142" t="s">
        <v>35</v>
      </c>
      <c r="F20" s="365" t="s">
        <v>307</v>
      </c>
      <c r="G20" s="353">
        <f t="shared" si="1"/>
        <v>0</v>
      </c>
      <c r="H20" s="354">
        <f t="shared" si="2"/>
        <v>0</v>
      </c>
      <c r="I20" s="353">
        <f t="shared" si="3"/>
        <v>0</v>
      </c>
      <c r="J20" s="353">
        <f t="shared" si="4"/>
        <v>0</v>
      </c>
      <c r="L20" s="15"/>
      <c r="M20" s="16"/>
      <c r="N20" s="17">
        <f t="shared" si="5"/>
        <v>0</v>
      </c>
      <c r="O20" s="18"/>
      <c r="P20" s="10"/>
      <c r="Q20" s="15"/>
      <c r="R20" s="16"/>
      <c r="S20" s="17">
        <f t="shared" si="6"/>
        <v>0</v>
      </c>
      <c r="T20" s="18"/>
    </row>
    <row r="21" spans="1:20" ht="12.75">
      <c r="A21" s="355"/>
      <c r="B21" s="361"/>
      <c r="C21" s="33"/>
      <c r="D21" s="97"/>
      <c r="E21" s="142"/>
      <c r="F21" s="13">
        <f>SUM(N21)</f>
        <v>0</v>
      </c>
      <c r="G21" s="13">
        <f t="shared" si="1"/>
        <v>0</v>
      </c>
      <c r="H21" s="343">
        <f t="shared" si="2"/>
        <v>0</v>
      </c>
      <c r="I21" s="13">
        <f t="shared" si="3"/>
        <v>0</v>
      </c>
      <c r="J21" s="13">
        <f t="shared" si="4"/>
        <v>0</v>
      </c>
      <c r="L21" s="366"/>
      <c r="M21" s="367"/>
      <c r="N21" s="368">
        <f t="shared" si="5"/>
        <v>0</v>
      </c>
      <c r="O21" s="369"/>
      <c r="P21" s="10"/>
      <c r="Q21" s="370"/>
      <c r="R21" s="371"/>
      <c r="S21" s="372">
        <f t="shared" si="6"/>
        <v>0</v>
      </c>
      <c r="T21" s="373"/>
    </row>
    <row r="22" spans="1:10" ht="18" customHeight="1">
      <c r="A22" s="374" t="s">
        <v>355</v>
      </c>
      <c r="B22" s="375"/>
      <c r="C22" s="375"/>
      <c r="D22" s="375"/>
      <c r="E22" s="375"/>
      <c r="F22" s="375"/>
      <c r="G22" s="375"/>
      <c r="H22" s="375"/>
      <c r="I22" s="375"/>
      <c r="J22" s="376"/>
    </row>
    <row r="23" spans="1:20" ht="18" customHeight="1">
      <c r="A23" s="377">
        <v>1</v>
      </c>
      <c r="B23" s="350"/>
      <c r="C23" s="115" t="s">
        <v>356</v>
      </c>
      <c r="D23" s="116" t="s">
        <v>357</v>
      </c>
      <c r="E23" s="117" t="s">
        <v>43</v>
      </c>
      <c r="F23" s="13">
        <f aca="true" t="shared" si="7" ref="F23:F30">SUM(N23)</f>
        <v>519</v>
      </c>
      <c r="G23" s="13">
        <f>SUM(S23)</f>
        <v>467</v>
      </c>
      <c r="H23" s="343">
        <f aca="true" t="shared" si="8" ref="H23:H30">SUM(N23+S23)</f>
        <v>986</v>
      </c>
      <c r="I23" s="13">
        <f aca="true" t="shared" si="9" ref="I23:I30">SUM(M23+R23)</f>
        <v>305</v>
      </c>
      <c r="J23" s="13">
        <f aca="true" t="shared" si="10" ref="J23:J30">SUM(O23+T23)</f>
        <v>14</v>
      </c>
      <c r="L23" s="15">
        <v>346</v>
      </c>
      <c r="M23" s="16">
        <v>173</v>
      </c>
      <c r="N23" s="17">
        <f aca="true" t="shared" si="11" ref="N23:N30">SUM(L23:M23)</f>
        <v>519</v>
      </c>
      <c r="O23" s="18">
        <v>9</v>
      </c>
      <c r="P23" s="10"/>
      <c r="Q23" s="15">
        <v>335</v>
      </c>
      <c r="R23" s="16">
        <v>132</v>
      </c>
      <c r="S23" s="17">
        <f aca="true" t="shared" si="12" ref="S23:S30">SUM(Q23:R23)</f>
        <v>467</v>
      </c>
      <c r="T23" s="18">
        <v>5</v>
      </c>
    </row>
    <row r="24" spans="1:20" ht="18" customHeight="1" thickBot="1">
      <c r="A24" s="120">
        <v>2</v>
      </c>
      <c r="B24" s="378"/>
      <c r="C24" s="379" t="s">
        <v>358</v>
      </c>
      <c r="D24" s="380" t="s">
        <v>359</v>
      </c>
      <c r="E24" s="381" t="s">
        <v>111</v>
      </c>
      <c r="F24" s="30">
        <f t="shared" si="7"/>
        <v>425</v>
      </c>
      <c r="G24" s="30">
        <f>SUM(S24)</f>
        <v>371</v>
      </c>
      <c r="H24" s="349">
        <f t="shared" si="8"/>
        <v>796</v>
      </c>
      <c r="I24" s="30">
        <f t="shared" si="9"/>
        <v>217</v>
      </c>
      <c r="J24" s="30">
        <f t="shared" si="10"/>
        <v>42</v>
      </c>
      <c r="L24" s="15">
        <v>298</v>
      </c>
      <c r="M24" s="16">
        <v>127</v>
      </c>
      <c r="N24" s="17">
        <f t="shared" si="11"/>
        <v>425</v>
      </c>
      <c r="O24" s="18">
        <v>13</v>
      </c>
      <c r="P24" s="19"/>
      <c r="Q24" s="15">
        <v>281</v>
      </c>
      <c r="R24" s="16">
        <v>90</v>
      </c>
      <c r="S24" s="17">
        <f t="shared" si="12"/>
        <v>371</v>
      </c>
      <c r="T24" s="18">
        <v>29</v>
      </c>
    </row>
    <row r="25" spans="1:20" ht="15.75" customHeight="1">
      <c r="A25" s="341">
        <v>3</v>
      </c>
      <c r="B25" s="382"/>
      <c r="C25" s="383" t="s">
        <v>360</v>
      </c>
      <c r="D25" s="384" t="s">
        <v>342</v>
      </c>
      <c r="E25" s="352" t="s">
        <v>76</v>
      </c>
      <c r="F25" s="353">
        <f t="shared" si="7"/>
        <v>407</v>
      </c>
      <c r="G25" s="353">
        <f>SUM(S25)</f>
        <v>388</v>
      </c>
      <c r="H25" s="354">
        <f t="shared" si="8"/>
        <v>795</v>
      </c>
      <c r="I25" s="353">
        <f t="shared" si="9"/>
        <v>232</v>
      </c>
      <c r="J25" s="353">
        <f t="shared" si="10"/>
        <v>38</v>
      </c>
      <c r="L25" s="15">
        <v>279</v>
      </c>
      <c r="M25" s="16">
        <v>128</v>
      </c>
      <c r="N25" s="17">
        <f t="shared" si="11"/>
        <v>407</v>
      </c>
      <c r="O25" s="18">
        <v>16</v>
      </c>
      <c r="P25" s="10"/>
      <c r="Q25" s="15">
        <v>284</v>
      </c>
      <c r="R25" s="16">
        <v>104</v>
      </c>
      <c r="S25" s="17">
        <f t="shared" si="12"/>
        <v>388</v>
      </c>
      <c r="T25" s="18">
        <v>22</v>
      </c>
    </row>
    <row r="26" spans="1:20" ht="15.75" customHeight="1">
      <c r="A26" s="355">
        <v>4</v>
      </c>
      <c r="B26" s="385"/>
      <c r="C26" s="33" t="s">
        <v>361</v>
      </c>
      <c r="D26" s="101" t="s">
        <v>362</v>
      </c>
      <c r="E26" s="142" t="s">
        <v>18</v>
      </c>
      <c r="F26" s="13">
        <f t="shared" si="7"/>
        <v>367</v>
      </c>
      <c r="G26" s="13">
        <f>SUM(S26)</f>
        <v>361</v>
      </c>
      <c r="H26" s="343">
        <f t="shared" si="8"/>
        <v>728</v>
      </c>
      <c r="I26" s="13">
        <f t="shared" si="9"/>
        <v>185</v>
      </c>
      <c r="J26" s="13">
        <f t="shared" si="10"/>
        <v>52</v>
      </c>
      <c r="L26" s="15">
        <v>272</v>
      </c>
      <c r="M26" s="16">
        <v>95</v>
      </c>
      <c r="N26" s="17">
        <f t="shared" si="11"/>
        <v>367</v>
      </c>
      <c r="O26" s="18">
        <v>26</v>
      </c>
      <c r="P26" s="10"/>
      <c r="Q26" s="15">
        <v>271</v>
      </c>
      <c r="R26" s="16">
        <v>90</v>
      </c>
      <c r="S26" s="17">
        <f t="shared" si="12"/>
        <v>361</v>
      </c>
      <c r="T26" s="18">
        <v>26</v>
      </c>
    </row>
    <row r="27" spans="1:20" ht="12.75">
      <c r="A27" s="360"/>
      <c r="B27" s="386"/>
      <c r="C27" s="152"/>
      <c r="D27" s="152"/>
      <c r="E27" s="152"/>
      <c r="F27" s="387">
        <f t="shared" si="7"/>
        <v>0</v>
      </c>
      <c r="G27" s="13"/>
      <c r="H27" s="14">
        <f t="shared" si="8"/>
        <v>0</v>
      </c>
      <c r="I27" s="387">
        <f t="shared" si="9"/>
        <v>0</v>
      </c>
      <c r="J27" s="387">
        <f t="shared" si="10"/>
        <v>0</v>
      </c>
      <c r="L27" s="15"/>
      <c r="M27" s="16"/>
      <c r="N27" s="17">
        <f t="shared" si="11"/>
        <v>0</v>
      </c>
      <c r="O27" s="18"/>
      <c r="P27" s="10"/>
      <c r="Q27" s="15"/>
      <c r="R27" s="16"/>
      <c r="S27" s="17">
        <f t="shared" si="12"/>
        <v>0</v>
      </c>
      <c r="T27" s="18"/>
    </row>
    <row r="28" spans="1:20" ht="12.75">
      <c r="A28" s="22"/>
      <c r="B28" s="363"/>
      <c r="C28" s="33"/>
      <c r="D28" s="101"/>
      <c r="E28" s="142"/>
      <c r="F28" s="387">
        <f t="shared" si="7"/>
        <v>0</v>
      </c>
      <c r="G28" s="387">
        <f>SUM(S28)</f>
        <v>0</v>
      </c>
      <c r="H28" s="14">
        <f t="shared" si="8"/>
        <v>0</v>
      </c>
      <c r="I28" s="387">
        <f t="shared" si="9"/>
        <v>0</v>
      </c>
      <c r="J28" s="387">
        <f t="shared" si="10"/>
        <v>0</v>
      </c>
      <c r="L28" s="15"/>
      <c r="M28" s="16"/>
      <c r="N28" s="17">
        <f t="shared" si="11"/>
        <v>0</v>
      </c>
      <c r="O28" s="18"/>
      <c r="P28" s="10"/>
      <c r="Q28" s="15"/>
      <c r="R28" s="16"/>
      <c r="S28" s="17">
        <f t="shared" si="12"/>
        <v>0</v>
      </c>
      <c r="T28" s="18"/>
    </row>
    <row r="29" spans="1:20" ht="12.75">
      <c r="A29" s="360"/>
      <c r="B29" s="361"/>
      <c r="C29" s="24"/>
      <c r="D29" s="98"/>
      <c r="E29" s="144"/>
      <c r="F29" s="388">
        <f t="shared" si="7"/>
        <v>0</v>
      </c>
      <c r="G29" s="388">
        <f>SUM(S29)</f>
        <v>0</v>
      </c>
      <c r="H29" s="26">
        <f t="shared" si="8"/>
        <v>0</v>
      </c>
      <c r="I29" s="388">
        <f t="shared" si="9"/>
        <v>0</v>
      </c>
      <c r="J29" s="388">
        <f t="shared" si="10"/>
        <v>0</v>
      </c>
      <c r="L29" s="15"/>
      <c r="M29" s="16"/>
      <c r="N29" s="17">
        <f t="shared" si="11"/>
        <v>0</v>
      </c>
      <c r="O29" s="18"/>
      <c r="P29" s="10"/>
      <c r="Q29" s="15"/>
      <c r="R29" s="16"/>
      <c r="S29" s="17">
        <f t="shared" si="12"/>
        <v>0</v>
      </c>
      <c r="T29" s="18"/>
    </row>
    <row r="30" spans="1:20" ht="12.75">
      <c r="A30" s="355"/>
      <c r="B30" s="389"/>
      <c r="C30" s="33"/>
      <c r="D30" s="101"/>
      <c r="E30" s="142"/>
      <c r="F30" s="387">
        <f t="shared" si="7"/>
        <v>0</v>
      </c>
      <c r="G30" s="13"/>
      <c r="H30" s="14">
        <f t="shared" si="8"/>
        <v>0</v>
      </c>
      <c r="I30" s="387">
        <f t="shared" si="9"/>
        <v>0</v>
      </c>
      <c r="J30" s="387">
        <f t="shared" si="10"/>
        <v>0</v>
      </c>
      <c r="L30" s="15"/>
      <c r="M30" s="16"/>
      <c r="N30" s="17">
        <f t="shared" si="11"/>
        <v>0</v>
      </c>
      <c r="O30" s="18"/>
      <c r="P30" s="19"/>
      <c r="Q30" s="15"/>
      <c r="R30" s="16"/>
      <c r="S30" s="17">
        <f t="shared" si="12"/>
        <v>0</v>
      </c>
      <c r="T30" s="18"/>
    </row>
    <row r="31" spans="1:20" ht="12.75">
      <c r="A31" s="11"/>
      <c r="B31" s="35"/>
      <c r="C31" s="5" t="s">
        <v>363</v>
      </c>
      <c r="D31" s="27"/>
      <c r="E31" s="9"/>
      <c r="F31" s="36"/>
      <c r="G31" s="36"/>
      <c r="H31" s="28"/>
      <c r="I31" s="36"/>
      <c r="J31" s="36"/>
      <c r="L31" s="11"/>
      <c r="M31" s="11"/>
      <c r="N31" s="29"/>
      <c r="O31" s="11"/>
      <c r="P31" s="19"/>
      <c r="Q31" s="11"/>
      <c r="R31" s="11"/>
      <c r="S31" s="29"/>
      <c r="T31" s="11"/>
    </row>
    <row r="32" spans="1:20" ht="12.75">
      <c r="A32" s="10" t="s">
        <v>364</v>
      </c>
      <c r="B32" s="35"/>
      <c r="F32" s="36"/>
      <c r="G32" s="36"/>
      <c r="H32" s="28"/>
      <c r="I32" s="36"/>
      <c r="J32" s="36"/>
      <c r="L32" s="11"/>
      <c r="M32" s="11"/>
      <c r="N32" s="29"/>
      <c r="O32" s="11"/>
      <c r="P32" s="19"/>
      <c r="Q32" s="11"/>
      <c r="R32" s="11"/>
      <c r="S32" s="29"/>
      <c r="T32" s="11"/>
    </row>
    <row r="33" spans="4:5" ht="12.75">
      <c r="D33" s="6"/>
      <c r="E33" s="7"/>
    </row>
    <row r="34" spans="1:5" ht="12.75">
      <c r="A34" s="8" t="s">
        <v>365</v>
      </c>
      <c r="D34" s="6"/>
      <c r="E34" s="7"/>
    </row>
    <row r="35" ht="12.75">
      <c r="A35" s="8" t="s">
        <v>366</v>
      </c>
    </row>
    <row r="36" ht="12.75">
      <c r="A36" s="100" t="s">
        <v>367</v>
      </c>
    </row>
  </sheetData>
  <sheetProtection/>
  <mergeCells count="7">
    <mergeCell ref="A13:J13"/>
    <mergeCell ref="A22:J22"/>
    <mergeCell ref="A3:J3"/>
    <mergeCell ref="A9:J9"/>
    <mergeCell ref="L11:O11"/>
    <mergeCell ref="Q11:T11"/>
    <mergeCell ref="A6:J6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4.57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319" t="s">
        <v>167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5">
      <c r="A2" s="319" t="s">
        <v>175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5">
      <c r="A3" s="319" t="str">
        <f>'U23w'!A3</f>
        <v>01. / 02. Februar 2014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3" t="s">
        <v>176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0" s="34" customFormat="1" ht="15.75" customHeight="1">
      <c r="A8" s="64"/>
      <c r="B8" s="64"/>
      <c r="C8" s="64"/>
      <c r="D8" s="64"/>
      <c r="E8" s="4"/>
      <c r="F8" s="64"/>
      <c r="G8" s="64"/>
      <c r="H8" s="64"/>
      <c r="I8" s="64"/>
      <c r="J8"/>
      <c r="K8"/>
      <c r="L8"/>
      <c r="M8"/>
      <c r="N8"/>
      <c r="O8"/>
      <c r="P8"/>
      <c r="Q8"/>
      <c r="R8"/>
      <c r="S8"/>
      <c r="T8"/>
    </row>
    <row r="9" spans="1:20" s="34" customFormat="1" ht="15.75" customHeight="1">
      <c r="A9" s="323" t="s">
        <v>205</v>
      </c>
      <c r="B9" s="323"/>
      <c r="C9" s="323"/>
      <c r="D9" s="323"/>
      <c r="E9" s="323"/>
      <c r="F9" s="323"/>
      <c r="G9" s="323"/>
      <c r="H9" s="323"/>
      <c r="I9" s="323"/>
      <c r="J9" s="323"/>
      <c r="K9"/>
      <c r="L9"/>
      <c r="M9"/>
      <c r="N9"/>
      <c r="O9"/>
      <c r="P9"/>
      <c r="Q9"/>
      <c r="R9"/>
      <c r="S9"/>
      <c r="T9"/>
    </row>
    <row r="10" spans="1:9" ht="15">
      <c r="A10" s="64"/>
      <c r="B10" s="64"/>
      <c r="C10" s="64"/>
      <c r="D10" s="64"/>
      <c r="E10" s="4"/>
      <c r="F10" s="64"/>
      <c r="G10" s="64"/>
      <c r="H10" s="64"/>
      <c r="I10" s="64"/>
    </row>
    <row r="11" spans="1:20" ht="12.75">
      <c r="A11" s="37"/>
      <c r="B11" s="37"/>
      <c r="C11" s="38"/>
      <c r="D11" s="39"/>
      <c r="E11" s="40" t="s">
        <v>0</v>
      </c>
      <c r="F11" s="38"/>
      <c r="G11" s="37"/>
      <c r="H11" s="38"/>
      <c r="I11" s="37"/>
      <c r="J11" s="41"/>
      <c r="L11" s="320" t="s">
        <v>11</v>
      </c>
      <c r="M11" s="321"/>
      <c r="N11" s="321"/>
      <c r="O11" s="322"/>
      <c r="P11" s="10"/>
      <c r="Q11" s="320" t="s">
        <v>12</v>
      </c>
      <c r="R11" s="321"/>
      <c r="S11" s="321"/>
      <c r="T11" s="322"/>
    </row>
    <row r="12" spans="1:20" ht="12.75" customHeight="1">
      <c r="A12" s="42" t="s">
        <v>1</v>
      </c>
      <c r="B12" s="43" t="s">
        <v>2</v>
      </c>
      <c r="C12" s="44" t="s">
        <v>3</v>
      </c>
      <c r="D12" s="45" t="s">
        <v>4</v>
      </c>
      <c r="E12" s="46" t="s">
        <v>5</v>
      </c>
      <c r="F12" s="47" t="s">
        <v>6</v>
      </c>
      <c r="G12" s="48" t="s">
        <v>7</v>
      </c>
      <c r="H12" s="49" t="s">
        <v>8</v>
      </c>
      <c r="I12" s="42" t="s">
        <v>9</v>
      </c>
      <c r="J12" s="45" t="s">
        <v>10</v>
      </c>
      <c r="L12" s="50" t="s">
        <v>13</v>
      </c>
      <c r="M12" s="51" t="s">
        <v>14</v>
      </c>
      <c r="N12" s="52" t="s">
        <v>15</v>
      </c>
      <c r="O12" s="53" t="s">
        <v>10</v>
      </c>
      <c r="P12" s="12"/>
      <c r="Q12" s="50" t="s">
        <v>13</v>
      </c>
      <c r="R12" s="51" t="s">
        <v>14</v>
      </c>
      <c r="S12" s="52" t="s">
        <v>15</v>
      </c>
      <c r="T12" s="53" t="s">
        <v>10</v>
      </c>
    </row>
    <row r="13" spans="1:20" ht="18" customHeight="1">
      <c r="A13" s="113">
        <v>1</v>
      </c>
      <c r="B13" s="114"/>
      <c r="C13" s="115" t="s">
        <v>180</v>
      </c>
      <c r="D13" s="116" t="s">
        <v>188</v>
      </c>
      <c r="E13" s="117" t="s">
        <v>39</v>
      </c>
      <c r="F13" s="118">
        <f aca="true" t="shared" si="0" ref="F13:F20">SUM(N13)</f>
        <v>846</v>
      </c>
      <c r="G13" s="118">
        <f aca="true" t="shared" si="1" ref="G13:G20">SUM(S13)</f>
        <v>844</v>
      </c>
      <c r="H13" s="119">
        <f aca="true" t="shared" si="2" ref="H13:H20">SUM(F13:G13)</f>
        <v>1690</v>
      </c>
      <c r="I13" s="118">
        <f aca="true" t="shared" si="3" ref="I13:I20">SUM(M13+R13)</f>
        <v>535</v>
      </c>
      <c r="J13" s="118">
        <f aca="true" t="shared" si="4" ref="J13:J20">SUM(O13+T13)</f>
        <v>19</v>
      </c>
      <c r="L13" s="15">
        <v>590</v>
      </c>
      <c r="M13" s="16">
        <v>256</v>
      </c>
      <c r="N13" s="17">
        <f aca="true" t="shared" si="5" ref="N13:N20">SUM(L13:M13)</f>
        <v>846</v>
      </c>
      <c r="O13" s="18">
        <v>10</v>
      </c>
      <c r="P13" s="19"/>
      <c r="Q13" s="15">
        <v>565</v>
      </c>
      <c r="R13" s="16">
        <v>279</v>
      </c>
      <c r="S13" s="17">
        <f aca="true" t="shared" si="6" ref="S13:S20">SUM(Q13:R13)</f>
        <v>844</v>
      </c>
      <c r="T13" s="18">
        <v>9</v>
      </c>
    </row>
    <row r="14" spans="1:20" ht="18" customHeight="1">
      <c r="A14" s="120">
        <v>2</v>
      </c>
      <c r="B14" s="121"/>
      <c r="C14" s="122" t="s">
        <v>104</v>
      </c>
      <c r="D14" s="123" t="s">
        <v>105</v>
      </c>
      <c r="E14" s="124" t="s">
        <v>35</v>
      </c>
      <c r="F14" s="125">
        <f t="shared" si="0"/>
        <v>852</v>
      </c>
      <c r="G14" s="125">
        <f t="shared" si="1"/>
        <v>812</v>
      </c>
      <c r="H14" s="119">
        <f t="shared" si="2"/>
        <v>1664</v>
      </c>
      <c r="I14" s="126">
        <f t="shared" si="3"/>
        <v>484</v>
      </c>
      <c r="J14" s="118">
        <f t="shared" si="4"/>
        <v>22</v>
      </c>
      <c r="L14" s="15">
        <v>625</v>
      </c>
      <c r="M14" s="16">
        <v>227</v>
      </c>
      <c r="N14" s="17">
        <f t="shared" si="5"/>
        <v>852</v>
      </c>
      <c r="O14" s="18">
        <v>9</v>
      </c>
      <c r="P14" s="19"/>
      <c r="Q14" s="15">
        <v>555</v>
      </c>
      <c r="R14" s="16">
        <v>257</v>
      </c>
      <c r="S14" s="17">
        <f t="shared" si="6"/>
        <v>812</v>
      </c>
      <c r="T14" s="18">
        <v>13</v>
      </c>
    </row>
    <row r="15" spans="1:20" ht="18" customHeight="1">
      <c r="A15" s="120">
        <v>3</v>
      </c>
      <c r="B15" s="114"/>
      <c r="C15" s="127" t="s">
        <v>162</v>
      </c>
      <c r="D15" s="128" t="s">
        <v>177</v>
      </c>
      <c r="E15" s="117" t="s">
        <v>31</v>
      </c>
      <c r="F15" s="126">
        <f t="shared" si="0"/>
        <v>838</v>
      </c>
      <c r="G15" s="126">
        <f t="shared" si="1"/>
        <v>810</v>
      </c>
      <c r="H15" s="129">
        <f t="shared" si="2"/>
        <v>1648</v>
      </c>
      <c r="I15" s="126">
        <f t="shared" si="3"/>
        <v>479</v>
      </c>
      <c r="J15" s="126">
        <f t="shared" si="4"/>
        <v>21</v>
      </c>
      <c r="L15" s="15">
        <v>587</v>
      </c>
      <c r="M15" s="16">
        <v>251</v>
      </c>
      <c r="N15" s="17">
        <f t="shared" si="5"/>
        <v>838</v>
      </c>
      <c r="O15" s="18">
        <v>11</v>
      </c>
      <c r="P15" s="19"/>
      <c r="Q15" s="15">
        <v>582</v>
      </c>
      <c r="R15" s="16">
        <v>228</v>
      </c>
      <c r="S15" s="17">
        <f t="shared" si="6"/>
        <v>810</v>
      </c>
      <c r="T15" s="18">
        <v>10</v>
      </c>
    </row>
    <row r="16" spans="1:20" ht="18" customHeight="1" thickBot="1">
      <c r="A16" s="249">
        <v>4</v>
      </c>
      <c r="B16" s="112"/>
      <c r="C16" s="250" t="s">
        <v>184</v>
      </c>
      <c r="D16" s="106" t="s">
        <v>285</v>
      </c>
      <c r="E16" s="251" t="s">
        <v>43</v>
      </c>
      <c r="F16" s="30">
        <f t="shared" si="0"/>
        <v>677</v>
      </c>
      <c r="G16" s="30">
        <f t="shared" si="1"/>
        <v>683</v>
      </c>
      <c r="H16" s="31">
        <f t="shared" si="2"/>
        <v>1360</v>
      </c>
      <c r="I16" s="30">
        <f t="shared" si="3"/>
        <v>344</v>
      </c>
      <c r="J16" s="30">
        <f t="shared" si="4"/>
        <v>76</v>
      </c>
      <c r="L16" s="15">
        <v>497</v>
      </c>
      <c r="M16" s="16">
        <v>180</v>
      </c>
      <c r="N16" s="17">
        <f t="shared" si="5"/>
        <v>677</v>
      </c>
      <c r="O16" s="18">
        <v>35</v>
      </c>
      <c r="P16" s="19"/>
      <c r="Q16" s="15">
        <v>519</v>
      </c>
      <c r="R16" s="16">
        <v>164</v>
      </c>
      <c r="S16" s="17">
        <f t="shared" si="6"/>
        <v>683</v>
      </c>
      <c r="T16" s="18">
        <v>41</v>
      </c>
    </row>
    <row r="17" spans="1:20" ht="18" customHeight="1">
      <c r="A17" s="22">
        <v>5</v>
      </c>
      <c r="B17" s="111"/>
      <c r="C17" s="33" t="s">
        <v>178</v>
      </c>
      <c r="D17" s="101" t="s">
        <v>179</v>
      </c>
      <c r="E17" s="54" t="s">
        <v>73</v>
      </c>
      <c r="F17" s="20">
        <f t="shared" si="0"/>
        <v>840</v>
      </c>
      <c r="G17" s="316" t="s">
        <v>307</v>
      </c>
      <c r="H17" s="21">
        <f t="shared" si="2"/>
        <v>840</v>
      </c>
      <c r="I17" s="20">
        <f t="shared" si="3"/>
        <v>264</v>
      </c>
      <c r="J17" s="20">
        <f t="shared" si="4"/>
        <v>14</v>
      </c>
      <c r="L17" s="15">
        <v>576</v>
      </c>
      <c r="M17" s="16">
        <v>264</v>
      </c>
      <c r="N17" s="17">
        <f t="shared" si="5"/>
        <v>840</v>
      </c>
      <c r="O17" s="18">
        <v>14</v>
      </c>
      <c r="P17" s="19"/>
      <c r="Q17" s="15"/>
      <c r="R17" s="16"/>
      <c r="S17" s="17">
        <f t="shared" si="6"/>
        <v>0</v>
      </c>
      <c r="T17" s="18"/>
    </row>
    <row r="18" spans="1:20" ht="18" customHeight="1">
      <c r="A18" s="22">
        <v>6</v>
      </c>
      <c r="B18" s="71"/>
      <c r="C18" s="33" t="s">
        <v>313</v>
      </c>
      <c r="D18" s="101"/>
      <c r="E18" s="66" t="s">
        <v>18</v>
      </c>
      <c r="F18" s="13">
        <f t="shared" si="0"/>
        <v>0</v>
      </c>
      <c r="G18" s="13">
        <f t="shared" si="1"/>
        <v>0</v>
      </c>
      <c r="H18" s="14">
        <f t="shared" si="2"/>
        <v>0</v>
      </c>
      <c r="I18" s="13">
        <f t="shared" si="3"/>
        <v>0</v>
      </c>
      <c r="J18" s="13">
        <f t="shared" si="4"/>
        <v>0</v>
      </c>
      <c r="L18" s="15"/>
      <c r="M18" s="16"/>
      <c r="N18" s="17">
        <f t="shared" si="5"/>
        <v>0</v>
      </c>
      <c r="O18" s="18"/>
      <c r="P18" s="19"/>
      <c r="Q18" s="15"/>
      <c r="R18" s="16"/>
      <c r="S18" s="17">
        <f t="shared" si="6"/>
        <v>0</v>
      </c>
      <c r="T18" s="18"/>
    </row>
    <row r="19" spans="1:20" ht="18" customHeight="1">
      <c r="A19" s="22"/>
      <c r="B19" s="73"/>
      <c r="C19" s="19" t="s">
        <v>286</v>
      </c>
      <c r="D19" s="98"/>
      <c r="E19" s="54"/>
      <c r="F19" s="20">
        <f t="shared" si="0"/>
        <v>0</v>
      </c>
      <c r="G19" s="20">
        <f t="shared" si="1"/>
        <v>0</v>
      </c>
      <c r="H19" s="21">
        <f t="shared" si="2"/>
        <v>0</v>
      </c>
      <c r="I19" s="20">
        <f t="shared" si="3"/>
        <v>0</v>
      </c>
      <c r="J19" s="20">
        <f t="shared" si="4"/>
        <v>0</v>
      </c>
      <c r="L19" s="81"/>
      <c r="M19" s="16"/>
      <c r="N19" s="17">
        <f t="shared" si="5"/>
        <v>0</v>
      </c>
      <c r="O19" s="18"/>
      <c r="P19" s="19"/>
      <c r="Q19" s="15"/>
      <c r="R19" s="16"/>
      <c r="S19" s="17">
        <f t="shared" si="6"/>
        <v>0</v>
      </c>
      <c r="T19" s="18"/>
    </row>
    <row r="20" spans="1:20" ht="18" customHeight="1">
      <c r="A20" s="23"/>
      <c r="B20" s="79"/>
      <c r="C20" s="33" t="s">
        <v>286</v>
      </c>
      <c r="D20" s="97"/>
      <c r="E20" s="66"/>
      <c r="F20" s="13">
        <f t="shared" si="0"/>
        <v>0</v>
      </c>
      <c r="G20" s="13">
        <f t="shared" si="1"/>
        <v>0</v>
      </c>
      <c r="H20" s="14">
        <f t="shared" si="2"/>
        <v>0</v>
      </c>
      <c r="I20" s="13">
        <f t="shared" si="3"/>
        <v>0</v>
      </c>
      <c r="J20" s="13">
        <f t="shared" si="4"/>
        <v>0</v>
      </c>
      <c r="L20" s="15"/>
      <c r="M20" s="16"/>
      <c r="N20" s="17">
        <f t="shared" si="5"/>
        <v>0</v>
      </c>
      <c r="O20" s="18"/>
      <c r="P20" s="19"/>
      <c r="Q20" s="15"/>
      <c r="R20" s="16"/>
      <c r="S20" s="17">
        <f t="shared" si="6"/>
        <v>0</v>
      </c>
      <c r="T20" s="18"/>
    </row>
    <row r="21" spans="1:20" ht="12.75">
      <c r="A21" s="11"/>
      <c r="B21" s="35"/>
      <c r="C21" s="5"/>
      <c r="D21" s="27"/>
      <c r="E21" s="9"/>
      <c r="F21" s="36"/>
      <c r="G21" s="36"/>
      <c r="H21" s="28"/>
      <c r="I21" s="36"/>
      <c r="J21" s="36"/>
      <c r="L21" s="11"/>
      <c r="M21" s="11"/>
      <c r="N21" s="29"/>
      <c r="O21" s="11"/>
      <c r="P21" s="19"/>
      <c r="Q21" s="11"/>
      <c r="R21" s="11"/>
      <c r="S21" s="29"/>
      <c r="T21" s="11"/>
    </row>
    <row r="22" spans="1:20" ht="12.75">
      <c r="A22" s="10" t="s">
        <v>181</v>
      </c>
      <c r="B22" s="35"/>
      <c r="F22" s="36"/>
      <c r="G22" s="36"/>
      <c r="H22" s="28"/>
      <c r="I22" s="36"/>
      <c r="J22" s="36"/>
      <c r="L22" s="11"/>
      <c r="M22" s="11"/>
      <c r="N22" s="29"/>
      <c r="O22" s="11"/>
      <c r="P22" s="19"/>
      <c r="Q22" s="11"/>
      <c r="R22" s="11"/>
      <c r="S22" s="29"/>
      <c r="T22" s="11"/>
    </row>
    <row r="23" spans="4:5" ht="12.75">
      <c r="D23" s="6"/>
      <c r="E23" s="7"/>
    </row>
    <row r="24" spans="1:5" ht="12.75">
      <c r="A24" s="99" t="s">
        <v>182</v>
      </c>
      <c r="D24" s="6"/>
      <c r="E24" s="7"/>
    </row>
    <row r="25" ht="12.75">
      <c r="A25" s="100" t="s">
        <v>183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3">
      <selection activeCell="E25" sqref="E25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324" t="s">
        <v>294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5">
      <c r="A2" s="324" t="s">
        <v>185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5">
      <c r="A3" s="319" t="str">
        <f>'U23m'!A3</f>
        <v>01. / 02. Februar 2014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3" t="s">
        <v>106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0" s="34" customFormat="1" ht="15.75" customHeight="1">
      <c r="A8" s="64"/>
      <c r="B8" s="64"/>
      <c r="C8" s="64"/>
      <c r="D8" s="64"/>
      <c r="E8" s="4"/>
      <c r="F8" s="64"/>
      <c r="G8" s="64"/>
      <c r="H8" s="64"/>
      <c r="I8" s="64"/>
      <c r="J8"/>
      <c r="K8"/>
      <c r="L8"/>
      <c r="M8"/>
      <c r="N8"/>
      <c r="O8"/>
      <c r="P8"/>
      <c r="Q8"/>
      <c r="R8"/>
      <c r="S8"/>
      <c r="T8"/>
    </row>
    <row r="9" spans="1:20" s="34" customFormat="1" ht="15.75" customHeight="1">
      <c r="A9" s="323" t="s">
        <v>204</v>
      </c>
      <c r="B9" s="323"/>
      <c r="C9" s="323"/>
      <c r="D9" s="323"/>
      <c r="E9" s="323"/>
      <c r="F9" s="323"/>
      <c r="G9" s="323"/>
      <c r="H9" s="323"/>
      <c r="I9" s="323"/>
      <c r="J9" s="323"/>
      <c r="K9"/>
      <c r="L9"/>
      <c r="M9"/>
      <c r="N9"/>
      <c r="O9"/>
      <c r="P9"/>
      <c r="Q9"/>
      <c r="R9"/>
      <c r="S9"/>
      <c r="T9"/>
    </row>
    <row r="10" spans="1:9" ht="15">
      <c r="A10" s="64"/>
      <c r="B10" s="64"/>
      <c r="C10" s="64"/>
      <c r="D10" s="64"/>
      <c r="E10" s="4"/>
      <c r="F10" s="64"/>
      <c r="G10" s="64"/>
      <c r="H10" s="64"/>
      <c r="I10" s="64"/>
    </row>
    <row r="11" spans="1:20" ht="12.75">
      <c r="A11" s="37"/>
      <c r="B11" s="37"/>
      <c r="C11" s="38"/>
      <c r="D11" s="39"/>
      <c r="E11" s="40" t="s">
        <v>0</v>
      </c>
      <c r="F11" s="38"/>
      <c r="G11" s="37"/>
      <c r="H11" s="38"/>
      <c r="I11" s="37"/>
      <c r="J11" s="41"/>
      <c r="L11" s="320" t="s">
        <v>11</v>
      </c>
      <c r="M11" s="321"/>
      <c r="N11" s="321"/>
      <c r="O11" s="322"/>
      <c r="P11" s="10"/>
      <c r="Q11" s="320" t="s">
        <v>12</v>
      </c>
      <c r="R11" s="321"/>
      <c r="S11" s="321"/>
      <c r="T11" s="322"/>
    </row>
    <row r="12" spans="1:20" ht="12.75" customHeight="1">
      <c r="A12" s="42" t="s">
        <v>1</v>
      </c>
      <c r="B12" s="43" t="s">
        <v>2</v>
      </c>
      <c r="C12" s="44" t="s">
        <v>3</v>
      </c>
      <c r="D12" s="45" t="s">
        <v>4</v>
      </c>
      <c r="E12" s="46" t="s">
        <v>5</v>
      </c>
      <c r="F12" s="47" t="s">
        <v>6</v>
      </c>
      <c r="G12" s="48" t="s">
        <v>7</v>
      </c>
      <c r="H12" s="49" t="s">
        <v>8</v>
      </c>
      <c r="I12" s="42" t="s">
        <v>9</v>
      </c>
      <c r="J12" s="45" t="s">
        <v>10</v>
      </c>
      <c r="L12" s="50" t="s">
        <v>13</v>
      </c>
      <c r="M12" s="51" t="s">
        <v>14</v>
      </c>
      <c r="N12" s="52" t="s">
        <v>15</v>
      </c>
      <c r="O12" s="53" t="s">
        <v>10</v>
      </c>
      <c r="P12" s="12"/>
      <c r="Q12" s="50" t="s">
        <v>13</v>
      </c>
      <c r="R12" s="51" t="s">
        <v>14</v>
      </c>
      <c r="S12" s="52" t="s">
        <v>15</v>
      </c>
      <c r="T12" s="53" t="s">
        <v>10</v>
      </c>
    </row>
    <row r="13" spans="1:20" ht="18" customHeight="1">
      <c r="A13" s="113">
        <v>1</v>
      </c>
      <c r="B13" s="257"/>
      <c r="C13" s="138" t="s">
        <v>194</v>
      </c>
      <c r="D13" s="258" t="s">
        <v>195</v>
      </c>
      <c r="E13" s="124" t="s">
        <v>36</v>
      </c>
      <c r="F13" s="118">
        <f aca="true" t="shared" si="0" ref="F13:F33">SUM(N13)</f>
        <v>1002</v>
      </c>
      <c r="G13" s="118">
        <f aca="true" t="shared" si="1" ref="G13:G36">SUM(S13)</f>
        <v>1015</v>
      </c>
      <c r="H13" s="119">
        <f aca="true" t="shared" si="2" ref="H13:H36">SUM(F13:G13)</f>
        <v>2017</v>
      </c>
      <c r="I13" s="118">
        <f aca="true" t="shared" si="3" ref="I13:I36">SUM(M13+R13)</f>
        <v>724</v>
      </c>
      <c r="J13" s="118">
        <f aca="true" t="shared" si="4" ref="J13:J36">SUM(O13+T13)</f>
        <v>7</v>
      </c>
      <c r="L13" s="15">
        <v>638</v>
      </c>
      <c r="M13" s="16">
        <v>364</v>
      </c>
      <c r="N13" s="17">
        <v>1002</v>
      </c>
      <c r="O13" s="18">
        <v>4</v>
      </c>
      <c r="P13" s="10"/>
      <c r="Q13" s="15">
        <v>655</v>
      </c>
      <c r="R13" s="16">
        <v>360</v>
      </c>
      <c r="S13" s="17">
        <v>1015</v>
      </c>
      <c r="T13" s="18">
        <v>3</v>
      </c>
    </row>
    <row r="14" spans="1:20" ht="18" customHeight="1">
      <c r="A14" s="120">
        <v>2</v>
      </c>
      <c r="B14" s="257"/>
      <c r="C14" s="138" t="s">
        <v>196</v>
      </c>
      <c r="D14" s="259" t="s">
        <v>197</v>
      </c>
      <c r="E14" s="124" t="s">
        <v>35</v>
      </c>
      <c r="F14" s="118">
        <f t="shared" si="0"/>
        <v>971</v>
      </c>
      <c r="G14" s="118">
        <f t="shared" si="1"/>
        <v>1006</v>
      </c>
      <c r="H14" s="119">
        <f t="shared" si="2"/>
        <v>1977</v>
      </c>
      <c r="I14" s="118">
        <f t="shared" si="3"/>
        <v>719</v>
      </c>
      <c r="J14" s="118">
        <f t="shared" si="4"/>
        <v>3</v>
      </c>
      <c r="L14" s="15">
        <v>619</v>
      </c>
      <c r="M14" s="16">
        <v>352</v>
      </c>
      <c r="N14" s="17">
        <v>971</v>
      </c>
      <c r="O14" s="18">
        <v>1</v>
      </c>
      <c r="P14" s="10"/>
      <c r="Q14" s="15">
        <v>639</v>
      </c>
      <c r="R14" s="16">
        <v>367</v>
      </c>
      <c r="S14" s="17">
        <v>1006</v>
      </c>
      <c r="T14" s="18">
        <v>2</v>
      </c>
    </row>
    <row r="15" spans="1:20" ht="18" customHeight="1">
      <c r="A15" s="120">
        <v>3</v>
      </c>
      <c r="B15" s="260"/>
      <c r="C15" s="115" t="s">
        <v>159</v>
      </c>
      <c r="D15" s="261" t="s">
        <v>158</v>
      </c>
      <c r="E15" s="124" t="s">
        <v>34</v>
      </c>
      <c r="F15" s="125">
        <f t="shared" si="0"/>
        <v>917</v>
      </c>
      <c r="G15" s="125">
        <f t="shared" si="1"/>
        <v>945</v>
      </c>
      <c r="H15" s="183">
        <f t="shared" si="2"/>
        <v>1862</v>
      </c>
      <c r="I15" s="125">
        <f t="shared" si="3"/>
        <v>643</v>
      </c>
      <c r="J15" s="125">
        <f t="shared" si="4"/>
        <v>7</v>
      </c>
      <c r="L15" s="15">
        <v>625</v>
      </c>
      <c r="M15" s="16">
        <v>292</v>
      </c>
      <c r="N15" s="17">
        <f>SUM(L15:M15)</f>
        <v>917</v>
      </c>
      <c r="O15" s="18">
        <v>6</v>
      </c>
      <c r="P15" s="10"/>
      <c r="Q15" s="15">
        <v>594</v>
      </c>
      <c r="R15" s="16">
        <v>351</v>
      </c>
      <c r="S15" s="17">
        <v>945</v>
      </c>
      <c r="T15" s="18">
        <v>1</v>
      </c>
    </row>
    <row r="16" spans="1:20" ht="18" customHeight="1">
      <c r="A16" s="189">
        <v>4</v>
      </c>
      <c r="B16" s="146"/>
      <c r="C16" s="263" t="s">
        <v>155</v>
      </c>
      <c r="D16" s="153" t="s">
        <v>156</v>
      </c>
      <c r="E16" s="264" t="s">
        <v>79</v>
      </c>
      <c r="F16" s="13">
        <f t="shared" si="0"/>
        <v>914</v>
      </c>
      <c r="G16" s="13">
        <f t="shared" si="1"/>
        <v>942</v>
      </c>
      <c r="H16" s="14">
        <f t="shared" si="2"/>
        <v>1856</v>
      </c>
      <c r="I16" s="13">
        <f t="shared" si="3"/>
        <v>658</v>
      </c>
      <c r="J16" s="13">
        <f t="shared" si="4"/>
        <v>5</v>
      </c>
      <c r="L16" s="15">
        <v>592</v>
      </c>
      <c r="M16" s="16">
        <v>322</v>
      </c>
      <c r="N16" s="17">
        <f>SUM(L16:M16)</f>
        <v>914</v>
      </c>
      <c r="O16" s="18">
        <v>3</v>
      </c>
      <c r="P16" s="10"/>
      <c r="Q16" s="15">
        <v>606</v>
      </c>
      <c r="R16" s="16">
        <v>336</v>
      </c>
      <c r="S16" s="17">
        <v>942</v>
      </c>
      <c r="T16" s="18">
        <v>2</v>
      </c>
    </row>
    <row r="17" spans="1:20" ht="20.25" customHeight="1">
      <c r="A17" s="262">
        <v>5</v>
      </c>
      <c r="B17" s="252"/>
      <c r="C17" s="189" t="s">
        <v>160</v>
      </c>
      <c r="D17" s="97" t="s">
        <v>161</v>
      </c>
      <c r="E17" s="265" t="s">
        <v>80</v>
      </c>
      <c r="F17" s="20">
        <f t="shared" si="0"/>
        <v>917</v>
      </c>
      <c r="G17" s="20">
        <f t="shared" si="1"/>
        <v>910</v>
      </c>
      <c r="H17" s="21">
        <f t="shared" si="2"/>
        <v>1827</v>
      </c>
      <c r="I17" s="20">
        <f t="shared" si="3"/>
        <v>639</v>
      </c>
      <c r="J17" s="20">
        <f t="shared" si="4"/>
        <v>3</v>
      </c>
      <c r="L17" s="15">
        <v>594</v>
      </c>
      <c r="M17" s="16">
        <v>323</v>
      </c>
      <c r="N17" s="17">
        <v>917</v>
      </c>
      <c r="O17" s="18">
        <v>1</v>
      </c>
      <c r="P17" s="10"/>
      <c r="Q17" s="15">
        <v>594</v>
      </c>
      <c r="R17" s="16">
        <v>316</v>
      </c>
      <c r="S17" s="17">
        <v>910</v>
      </c>
      <c r="T17" s="18">
        <v>2</v>
      </c>
    </row>
    <row r="18" spans="1:20" ht="18" customHeight="1" thickBot="1">
      <c r="A18" s="249">
        <v>6</v>
      </c>
      <c r="B18" s="253"/>
      <c r="C18" s="250" t="s">
        <v>308</v>
      </c>
      <c r="D18" s="254" t="s">
        <v>311</v>
      </c>
      <c r="E18" s="251" t="s">
        <v>37</v>
      </c>
      <c r="F18" s="30">
        <f t="shared" si="0"/>
        <v>915</v>
      </c>
      <c r="G18" s="30">
        <f t="shared" si="1"/>
        <v>891</v>
      </c>
      <c r="H18" s="31">
        <f t="shared" si="2"/>
        <v>1806</v>
      </c>
      <c r="I18" s="30">
        <f t="shared" si="3"/>
        <v>572</v>
      </c>
      <c r="J18" s="30">
        <f t="shared" si="4"/>
        <v>13</v>
      </c>
      <c r="L18" s="15">
        <v>615</v>
      </c>
      <c r="M18" s="16">
        <v>300</v>
      </c>
      <c r="N18" s="17">
        <v>915</v>
      </c>
      <c r="O18" s="18">
        <v>5</v>
      </c>
      <c r="P18" s="10"/>
      <c r="Q18" s="15">
        <v>619</v>
      </c>
      <c r="R18" s="16">
        <v>272</v>
      </c>
      <c r="S18" s="17">
        <v>891</v>
      </c>
      <c r="T18" s="18">
        <v>8</v>
      </c>
    </row>
    <row r="19" spans="1:20" ht="18" customHeight="1">
      <c r="A19" s="22">
        <v>7</v>
      </c>
      <c r="B19" s="252"/>
      <c r="C19" s="23" t="s">
        <v>317</v>
      </c>
      <c r="D19" s="153" t="s">
        <v>319</v>
      </c>
      <c r="E19" s="140" t="s">
        <v>187</v>
      </c>
      <c r="F19" s="20">
        <f t="shared" si="0"/>
        <v>878</v>
      </c>
      <c r="G19" s="20">
        <f t="shared" si="1"/>
        <v>918</v>
      </c>
      <c r="H19" s="21">
        <f t="shared" si="2"/>
        <v>1796</v>
      </c>
      <c r="I19" s="20">
        <f t="shared" si="3"/>
        <v>563</v>
      </c>
      <c r="J19" s="20">
        <f t="shared" si="4"/>
        <v>9</v>
      </c>
      <c r="L19" s="15">
        <v>608</v>
      </c>
      <c r="M19" s="16">
        <v>270</v>
      </c>
      <c r="N19" s="17">
        <v>878</v>
      </c>
      <c r="O19" s="18">
        <v>5</v>
      </c>
      <c r="P19" s="10"/>
      <c r="Q19" s="15">
        <v>625</v>
      </c>
      <c r="R19" s="16">
        <v>293</v>
      </c>
      <c r="S19" s="17">
        <v>918</v>
      </c>
      <c r="T19" s="18">
        <v>4</v>
      </c>
    </row>
    <row r="20" spans="1:20" ht="18" customHeight="1">
      <c r="A20" s="23">
        <v>8</v>
      </c>
      <c r="B20" s="146"/>
      <c r="C20" s="33" t="s">
        <v>151</v>
      </c>
      <c r="D20" s="101" t="s">
        <v>152</v>
      </c>
      <c r="E20" s="140" t="s">
        <v>82</v>
      </c>
      <c r="F20" s="13">
        <f t="shared" si="0"/>
        <v>896</v>
      </c>
      <c r="G20" s="13">
        <f t="shared" si="1"/>
        <v>888</v>
      </c>
      <c r="H20" s="14">
        <f t="shared" si="2"/>
        <v>1784</v>
      </c>
      <c r="I20" s="13">
        <f t="shared" si="3"/>
        <v>537</v>
      </c>
      <c r="J20" s="13">
        <f t="shared" si="4"/>
        <v>18</v>
      </c>
      <c r="L20" s="15">
        <v>625</v>
      </c>
      <c r="M20" s="16">
        <v>271</v>
      </c>
      <c r="N20" s="17">
        <v>896</v>
      </c>
      <c r="O20" s="18">
        <v>8</v>
      </c>
      <c r="P20" s="10"/>
      <c r="Q20" s="15">
        <v>622</v>
      </c>
      <c r="R20" s="16">
        <v>266</v>
      </c>
      <c r="S20" s="17">
        <v>888</v>
      </c>
      <c r="T20" s="18">
        <v>10</v>
      </c>
    </row>
    <row r="21" spans="1:20" ht="17.25" customHeight="1">
      <c r="A21" s="24">
        <v>9</v>
      </c>
      <c r="B21" s="108"/>
      <c r="C21" s="23" t="s">
        <v>296</v>
      </c>
      <c r="D21" s="156" t="s">
        <v>297</v>
      </c>
      <c r="E21" s="142" t="s">
        <v>38</v>
      </c>
      <c r="F21" s="13">
        <f t="shared" si="0"/>
        <v>884</v>
      </c>
      <c r="G21" s="13">
        <f t="shared" si="1"/>
        <v>893</v>
      </c>
      <c r="H21" s="14">
        <f t="shared" si="2"/>
        <v>1777</v>
      </c>
      <c r="I21" s="13">
        <f t="shared" si="3"/>
        <v>561</v>
      </c>
      <c r="J21" s="13">
        <f t="shared" si="4"/>
        <v>6</v>
      </c>
      <c r="L21" s="15">
        <v>507</v>
      </c>
      <c r="M21" s="16">
        <v>277</v>
      </c>
      <c r="N21" s="17">
        <v>884</v>
      </c>
      <c r="O21" s="18">
        <v>4</v>
      </c>
      <c r="P21" s="10"/>
      <c r="Q21" s="15">
        <v>609</v>
      </c>
      <c r="R21" s="16">
        <v>284</v>
      </c>
      <c r="S21" s="17">
        <v>893</v>
      </c>
      <c r="T21" s="18">
        <v>2</v>
      </c>
    </row>
    <row r="22" spans="1:20" ht="18" customHeight="1">
      <c r="A22" s="22">
        <v>10</v>
      </c>
      <c r="B22" s="252"/>
      <c r="C22" s="33" t="s">
        <v>260</v>
      </c>
      <c r="D22" s="90" t="s">
        <v>283</v>
      </c>
      <c r="E22" s="140" t="s">
        <v>30</v>
      </c>
      <c r="F22" s="13">
        <f t="shared" si="0"/>
        <v>882</v>
      </c>
      <c r="G22" s="13">
        <f t="shared" si="1"/>
        <v>866</v>
      </c>
      <c r="H22" s="14">
        <f t="shared" si="2"/>
        <v>1748</v>
      </c>
      <c r="I22" s="13">
        <f t="shared" si="3"/>
        <v>537</v>
      </c>
      <c r="J22" s="13">
        <f t="shared" si="4"/>
        <v>23</v>
      </c>
      <c r="L22" s="15">
        <v>615</v>
      </c>
      <c r="M22" s="16">
        <v>267</v>
      </c>
      <c r="N22" s="17">
        <v>882</v>
      </c>
      <c r="O22" s="18">
        <v>11</v>
      </c>
      <c r="P22" s="10"/>
      <c r="Q22" s="15">
        <v>596</v>
      </c>
      <c r="R22" s="16">
        <v>270</v>
      </c>
      <c r="S22" s="17">
        <v>866</v>
      </c>
      <c r="T22" s="18">
        <v>12</v>
      </c>
    </row>
    <row r="23" spans="1:20" ht="18" customHeight="1">
      <c r="A23" s="22">
        <v>11</v>
      </c>
      <c r="B23" s="147"/>
      <c r="C23" s="33" t="s">
        <v>200</v>
      </c>
      <c r="D23" s="90" t="s">
        <v>223</v>
      </c>
      <c r="E23" s="142" t="s">
        <v>109</v>
      </c>
      <c r="F23" s="20">
        <f t="shared" si="0"/>
        <v>905</v>
      </c>
      <c r="G23" s="20">
        <f t="shared" si="1"/>
        <v>807</v>
      </c>
      <c r="H23" s="21">
        <f t="shared" si="2"/>
        <v>1712</v>
      </c>
      <c r="I23" s="20">
        <f t="shared" si="3"/>
        <v>560</v>
      </c>
      <c r="J23" s="20">
        <f t="shared" si="4"/>
        <v>26</v>
      </c>
      <c r="L23" s="15">
        <v>605</v>
      </c>
      <c r="M23" s="16">
        <v>300</v>
      </c>
      <c r="N23" s="17">
        <v>905</v>
      </c>
      <c r="O23" s="18">
        <v>12</v>
      </c>
      <c r="P23" s="10"/>
      <c r="Q23" s="15">
        <v>547</v>
      </c>
      <c r="R23" s="16">
        <v>260</v>
      </c>
      <c r="S23" s="17">
        <v>807</v>
      </c>
      <c r="T23" s="18">
        <v>14</v>
      </c>
    </row>
    <row r="24" spans="1:20" ht="18" customHeight="1">
      <c r="A24" s="23">
        <v>12</v>
      </c>
      <c r="B24" s="255"/>
      <c r="C24" s="33" t="s">
        <v>201</v>
      </c>
      <c r="D24" s="156" t="s">
        <v>222</v>
      </c>
      <c r="E24" s="142" t="s">
        <v>42</v>
      </c>
      <c r="F24" s="13">
        <f t="shared" si="0"/>
        <v>882</v>
      </c>
      <c r="G24" s="13">
        <f t="shared" si="1"/>
        <v>828</v>
      </c>
      <c r="H24" s="14">
        <f t="shared" si="2"/>
        <v>1710</v>
      </c>
      <c r="I24" s="13">
        <f t="shared" si="3"/>
        <v>520</v>
      </c>
      <c r="J24" s="13">
        <f t="shared" si="4"/>
        <v>28</v>
      </c>
      <c r="L24" s="15">
        <v>615</v>
      </c>
      <c r="M24" s="16">
        <v>267</v>
      </c>
      <c r="N24" s="17">
        <v>882</v>
      </c>
      <c r="O24" s="18">
        <v>12</v>
      </c>
      <c r="P24" s="10"/>
      <c r="Q24" s="15">
        <v>575</v>
      </c>
      <c r="R24" s="16">
        <v>253</v>
      </c>
      <c r="S24" s="17">
        <v>828</v>
      </c>
      <c r="T24" s="18">
        <v>16</v>
      </c>
    </row>
    <row r="25" spans="1:20" ht="16.5" customHeight="1">
      <c r="A25" s="24">
        <v>13</v>
      </c>
      <c r="B25" s="147"/>
      <c r="C25" s="152" t="s">
        <v>163</v>
      </c>
      <c r="D25" s="101" t="s">
        <v>164</v>
      </c>
      <c r="E25" s="142" t="s">
        <v>107</v>
      </c>
      <c r="F25" s="13">
        <f t="shared" si="0"/>
        <v>875</v>
      </c>
      <c r="G25" s="13">
        <f t="shared" si="1"/>
        <v>0</v>
      </c>
      <c r="H25" s="14">
        <f t="shared" si="2"/>
        <v>875</v>
      </c>
      <c r="I25" s="13">
        <f t="shared" si="3"/>
        <v>269</v>
      </c>
      <c r="J25" s="13">
        <f t="shared" si="4"/>
        <v>10</v>
      </c>
      <c r="L25" s="15">
        <v>606</v>
      </c>
      <c r="M25" s="16">
        <v>269</v>
      </c>
      <c r="N25" s="17">
        <v>875</v>
      </c>
      <c r="O25" s="18">
        <v>10</v>
      </c>
      <c r="P25" s="10"/>
      <c r="Q25" s="15"/>
      <c r="R25" s="16"/>
      <c r="S25" s="17">
        <f aca="true" t="shared" si="5" ref="S25:S36">SUM(Q25:R25)</f>
        <v>0</v>
      </c>
      <c r="T25" s="18"/>
    </row>
    <row r="26" spans="1:20" ht="18" customHeight="1">
      <c r="A26" s="22">
        <v>14</v>
      </c>
      <c r="B26" s="75"/>
      <c r="C26" s="33" t="s">
        <v>191</v>
      </c>
      <c r="D26" s="101" t="s">
        <v>193</v>
      </c>
      <c r="E26" s="142" t="s">
        <v>84</v>
      </c>
      <c r="F26" s="13">
        <f t="shared" si="0"/>
        <v>874</v>
      </c>
      <c r="G26" s="13">
        <f t="shared" si="1"/>
        <v>0</v>
      </c>
      <c r="H26" s="14">
        <f t="shared" si="2"/>
        <v>874</v>
      </c>
      <c r="I26" s="13">
        <f t="shared" si="3"/>
        <v>273</v>
      </c>
      <c r="J26" s="13">
        <f t="shared" si="4"/>
        <v>6</v>
      </c>
      <c r="L26" s="15">
        <v>601</v>
      </c>
      <c r="M26" s="16">
        <v>273</v>
      </c>
      <c r="N26" s="17">
        <f>SUM(L26:M26)</f>
        <v>874</v>
      </c>
      <c r="O26" s="18">
        <v>6</v>
      </c>
      <c r="P26" s="10"/>
      <c r="Q26" s="15"/>
      <c r="R26" s="16"/>
      <c r="S26" s="17">
        <f t="shared" si="5"/>
        <v>0</v>
      </c>
      <c r="T26" s="18"/>
    </row>
    <row r="27" spans="1:20" ht="18" customHeight="1">
      <c r="A27" s="22">
        <v>15</v>
      </c>
      <c r="B27" s="151"/>
      <c r="C27" s="33" t="s">
        <v>284</v>
      </c>
      <c r="D27" s="90" t="s">
        <v>189</v>
      </c>
      <c r="E27" s="142" t="s">
        <v>76</v>
      </c>
      <c r="F27" s="20">
        <f t="shared" si="0"/>
        <v>871</v>
      </c>
      <c r="G27" s="20">
        <f t="shared" si="1"/>
        <v>0</v>
      </c>
      <c r="H27" s="21">
        <f t="shared" si="2"/>
        <v>871</v>
      </c>
      <c r="I27" s="20">
        <f t="shared" si="3"/>
        <v>280</v>
      </c>
      <c r="J27" s="20">
        <f t="shared" si="4"/>
        <v>16</v>
      </c>
      <c r="L27" s="15">
        <v>591</v>
      </c>
      <c r="M27" s="16">
        <v>280</v>
      </c>
      <c r="N27" s="17">
        <v>871</v>
      </c>
      <c r="O27" s="18">
        <v>16</v>
      </c>
      <c r="P27" s="10"/>
      <c r="Q27" s="15"/>
      <c r="R27" s="16"/>
      <c r="S27" s="17">
        <f t="shared" si="5"/>
        <v>0</v>
      </c>
      <c r="T27" s="18"/>
    </row>
    <row r="28" spans="1:20" ht="18" customHeight="1">
      <c r="A28" s="23">
        <v>16</v>
      </c>
      <c r="B28" s="170"/>
      <c r="C28" s="23" t="s">
        <v>198</v>
      </c>
      <c r="D28" s="154" t="s">
        <v>199</v>
      </c>
      <c r="E28" s="142" t="s">
        <v>85</v>
      </c>
      <c r="F28" s="13">
        <f t="shared" si="0"/>
        <v>858</v>
      </c>
      <c r="G28" s="13">
        <f t="shared" si="1"/>
        <v>0</v>
      </c>
      <c r="H28" s="14">
        <f t="shared" si="2"/>
        <v>858</v>
      </c>
      <c r="I28" s="13">
        <f t="shared" si="3"/>
        <v>269</v>
      </c>
      <c r="J28" s="13">
        <f t="shared" si="4"/>
        <v>5</v>
      </c>
      <c r="L28" s="15">
        <v>589</v>
      </c>
      <c r="M28" s="16">
        <v>269</v>
      </c>
      <c r="N28" s="17">
        <f>SUM(L28:M28)</f>
        <v>858</v>
      </c>
      <c r="O28" s="18">
        <v>5</v>
      </c>
      <c r="P28" s="10"/>
      <c r="Q28" s="15"/>
      <c r="R28" s="16"/>
      <c r="S28" s="17">
        <f t="shared" si="5"/>
        <v>0</v>
      </c>
      <c r="T28" s="18"/>
    </row>
    <row r="29" spans="1:20" ht="18" customHeight="1">
      <c r="A29" s="22">
        <v>17</v>
      </c>
      <c r="B29" s="147"/>
      <c r="C29" s="152" t="s">
        <v>318</v>
      </c>
      <c r="D29" s="101" t="s">
        <v>320</v>
      </c>
      <c r="E29" s="142" t="s">
        <v>186</v>
      </c>
      <c r="F29" s="20">
        <f t="shared" si="0"/>
        <v>844</v>
      </c>
      <c r="G29" s="20">
        <f t="shared" si="1"/>
        <v>0</v>
      </c>
      <c r="H29" s="21">
        <f t="shared" si="2"/>
        <v>844</v>
      </c>
      <c r="I29" s="20">
        <f t="shared" si="3"/>
        <v>254</v>
      </c>
      <c r="J29" s="20">
        <f t="shared" si="4"/>
        <v>12</v>
      </c>
      <c r="L29" s="15">
        <v>590</v>
      </c>
      <c r="M29" s="16">
        <v>254</v>
      </c>
      <c r="N29" s="17">
        <v>844</v>
      </c>
      <c r="O29" s="18">
        <v>12</v>
      </c>
      <c r="P29" s="10"/>
      <c r="Q29" s="15"/>
      <c r="R29" s="16"/>
      <c r="S29" s="17">
        <f t="shared" si="5"/>
        <v>0</v>
      </c>
      <c r="T29" s="18"/>
    </row>
    <row r="30" spans="1:20" ht="18" customHeight="1">
      <c r="A30" s="22">
        <v>18</v>
      </c>
      <c r="B30" s="252"/>
      <c r="C30" s="23" t="s">
        <v>261</v>
      </c>
      <c r="D30" s="155" t="s">
        <v>282</v>
      </c>
      <c r="E30" s="142" t="s">
        <v>77</v>
      </c>
      <c r="F30" s="13">
        <f t="shared" si="0"/>
        <v>837</v>
      </c>
      <c r="G30" s="13">
        <f t="shared" si="1"/>
        <v>0</v>
      </c>
      <c r="H30" s="14">
        <f t="shared" si="2"/>
        <v>837</v>
      </c>
      <c r="I30" s="13">
        <f t="shared" si="3"/>
        <v>241</v>
      </c>
      <c r="J30" s="13">
        <f t="shared" si="4"/>
        <v>14</v>
      </c>
      <c r="L30" s="15">
        <v>596</v>
      </c>
      <c r="M30" s="16">
        <v>241</v>
      </c>
      <c r="N30" s="17">
        <v>837</v>
      </c>
      <c r="O30" s="18">
        <v>14</v>
      </c>
      <c r="P30" s="10"/>
      <c r="Q30" s="15"/>
      <c r="R30" s="16"/>
      <c r="S30" s="17">
        <f t="shared" si="5"/>
        <v>0</v>
      </c>
      <c r="T30" s="18"/>
    </row>
    <row r="31" spans="1:20" ht="18" customHeight="1">
      <c r="A31" s="22">
        <v>19</v>
      </c>
      <c r="B31" s="256"/>
      <c r="C31" s="33" t="s">
        <v>291</v>
      </c>
      <c r="D31" s="97" t="s">
        <v>290</v>
      </c>
      <c r="E31" s="142" t="s">
        <v>17</v>
      </c>
      <c r="F31" s="20">
        <f t="shared" si="0"/>
        <v>832</v>
      </c>
      <c r="G31" s="20">
        <f t="shared" si="1"/>
        <v>0</v>
      </c>
      <c r="H31" s="21">
        <f t="shared" si="2"/>
        <v>832</v>
      </c>
      <c r="I31" s="20">
        <f t="shared" si="3"/>
        <v>262</v>
      </c>
      <c r="J31" s="20">
        <f t="shared" si="4"/>
        <v>15</v>
      </c>
      <c r="L31" s="15">
        <v>570</v>
      </c>
      <c r="M31" s="16">
        <v>262</v>
      </c>
      <c r="N31" s="17">
        <v>832</v>
      </c>
      <c r="O31" s="18">
        <v>15</v>
      </c>
      <c r="P31" s="10"/>
      <c r="Q31" s="15"/>
      <c r="R31" s="16"/>
      <c r="S31" s="17">
        <f t="shared" si="5"/>
        <v>0</v>
      </c>
      <c r="T31" s="18"/>
    </row>
    <row r="32" spans="1:20" ht="18" customHeight="1">
      <c r="A32" s="23">
        <v>20</v>
      </c>
      <c r="B32" s="146"/>
      <c r="C32" s="33" t="s">
        <v>190</v>
      </c>
      <c r="D32" s="101" t="s">
        <v>192</v>
      </c>
      <c r="E32" s="142" t="s">
        <v>83</v>
      </c>
      <c r="F32" s="13">
        <f t="shared" si="0"/>
        <v>802</v>
      </c>
      <c r="G32" s="13">
        <f t="shared" si="1"/>
        <v>0</v>
      </c>
      <c r="H32" s="14">
        <f t="shared" si="2"/>
        <v>802</v>
      </c>
      <c r="I32" s="13">
        <f t="shared" si="3"/>
        <v>193</v>
      </c>
      <c r="J32" s="13">
        <f t="shared" si="4"/>
        <v>26</v>
      </c>
      <c r="L32" s="15">
        <v>609</v>
      </c>
      <c r="M32" s="16">
        <v>193</v>
      </c>
      <c r="N32" s="17">
        <f>SUM(L32:M32)</f>
        <v>802</v>
      </c>
      <c r="O32" s="18">
        <v>26</v>
      </c>
      <c r="P32" s="10"/>
      <c r="Q32" s="15"/>
      <c r="R32" s="16"/>
      <c r="S32" s="17">
        <f t="shared" si="5"/>
        <v>0</v>
      </c>
      <c r="T32" s="18"/>
    </row>
    <row r="33" spans="1:20" ht="18" customHeight="1">
      <c r="A33" s="22">
        <v>21</v>
      </c>
      <c r="B33" s="252"/>
      <c r="C33" s="33" t="s">
        <v>309</v>
      </c>
      <c r="D33" s="90" t="s">
        <v>310</v>
      </c>
      <c r="E33" s="142" t="s">
        <v>41</v>
      </c>
      <c r="F33" s="20">
        <f t="shared" si="0"/>
        <v>770</v>
      </c>
      <c r="G33" s="20">
        <f t="shared" si="1"/>
        <v>0</v>
      </c>
      <c r="H33" s="21">
        <f t="shared" si="2"/>
        <v>770</v>
      </c>
      <c r="I33" s="20">
        <f t="shared" si="3"/>
        <v>230</v>
      </c>
      <c r="J33" s="20">
        <f t="shared" si="4"/>
        <v>20</v>
      </c>
      <c r="L33" s="15">
        <v>540</v>
      </c>
      <c r="M33" s="16">
        <v>230</v>
      </c>
      <c r="N33" s="17">
        <v>770</v>
      </c>
      <c r="O33" s="18">
        <v>20</v>
      </c>
      <c r="P33" s="10"/>
      <c r="Q33" s="15"/>
      <c r="R33" s="16"/>
      <c r="S33" s="17">
        <f t="shared" si="5"/>
        <v>0</v>
      </c>
      <c r="T33" s="18"/>
    </row>
    <row r="34" spans="1:20" ht="18" customHeight="1">
      <c r="A34" s="22"/>
      <c r="B34" s="148"/>
      <c r="C34" s="19" t="s">
        <v>157</v>
      </c>
      <c r="D34" s="153" t="s">
        <v>158</v>
      </c>
      <c r="E34" s="140" t="s">
        <v>78</v>
      </c>
      <c r="F34" s="13" t="s">
        <v>307</v>
      </c>
      <c r="G34" s="13">
        <f t="shared" si="1"/>
        <v>0</v>
      </c>
      <c r="H34" s="14">
        <f t="shared" si="2"/>
        <v>0</v>
      </c>
      <c r="I34" s="13">
        <f t="shared" si="3"/>
        <v>0</v>
      </c>
      <c r="J34" s="13">
        <f t="shared" si="4"/>
        <v>0</v>
      </c>
      <c r="L34" s="15"/>
      <c r="M34" s="16"/>
      <c r="N34" s="17">
        <f>SUM(L34:M34)</f>
        <v>0</v>
      </c>
      <c r="O34" s="18"/>
      <c r="P34" s="10"/>
      <c r="Q34" s="15"/>
      <c r="R34" s="16"/>
      <c r="S34" s="17">
        <f t="shared" si="5"/>
        <v>0</v>
      </c>
      <c r="T34" s="18"/>
    </row>
    <row r="35" spans="1:20" ht="18" customHeight="1">
      <c r="A35" s="22"/>
      <c r="B35" s="75"/>
      <c r="C35" s="33" t="s">
        <v>153</v>
      </c>
      <c r="D35" s="153" t="s">
        <v>154</v>
      </c>
      <c r="E35" s="140" t="s">
        <v>81</v>
      </c>
      <c r="F35" s="20" t="s">
        <v>307</v>
      </c>
      <c r="G35" s="20">
        <f t="shared" si="1"/>
        <v>0</v>
      </c>
      <c r="H35" s="21">
        <f t="shared" si="2"/>
        <v>0</v>
      </c>
      <c r="I35" s="20">
        <f t="shared" si="3"/>
        <v>0</v>
      </c>
      <c r="J35" s="20">
        <f t="shared" si="4"/>
        <v>0</v>
      </c>
      <c r="L35" s="15"/>
      <c r="M35" s="16"/>
      <c r="N35" s="17">
        <f>SUM(L35:M35)</f>
        <v>0</v>
      </c>
      <c r="O35" s="18"/>
      <c r="P35" s="10"/>
      <c r="Q35" s="15"/>
      <c r="R35" s="16"/>
      <c r="S35" s="17">
        <f t="shared" si="5"/>
        <v>0</v>
      </c>
      <c r="T35" s="18"/>
    </row>
    <row r="36" spans="1:20" ht="18" customHeight="1">
      <c r="A36" s="23"/>
      <c r="B36" s="149"/>
      <c r="C36" s="33" t="s">
        <v>312</v>
      </c>
      <c r="D36" s="153" t="s">
        <v>189</v>
      </c>
      <c r="E36" s="140" t="s">
        <v>39</v>
      </c>
      <c r="F36" s="13" t="s">
        <v>307</v>
      </c>
      <c r="G36" s="13">
        <f t="shared" si="1"/>
        <v>0</v>
      </c>
      <c r="H36" s="14">
        <f t="shared" si="2"/>
        <v>0</v>
      </c>
      <c r="I36" s="13">
        <f t="shared" si="3"/>
        <v>0</v>
      </c>
      <c r="J36" s="13">
        <f t="shared" si="4"/>
        <v>0</v>
      </c>
      <c r="L36" s="15"/>
      <c r="M36" s="16"/>
      <c r="N36" s="17"/>
      <c r="O36" s="18"/>
      <c r="P36" s="10"/>
      <c r="Q36" s="15"/>
      <c r="R36" s="16"/>
      <c r="S36" s="17">
        <f t="shared" si="5"/>
        <v>0</v>
      </c>
      <c r="T36" s="18"/>
    </row>
    <row r="37" spans="1:20" ht="13.5" customHeight="1">
      <c r="A37" s="11"/>
      <c r="B37" s="76"/>
      <c r="C37" s="5"/>
      <c r="D37" s="27"/>
      <c r="E37" s="9"/>
      <c r="F37" s="36"/>
      <c r="G37" s="36"/>
      <c r="H37" s="28"/>
      <c r="I37" s="36"/>
      <c r="J37" s="36"/>
      <c r="L37" s="11"/>
      <c r="M37" s="11"/>
      <c r="N37" s="29"/>
      <c r="O37" s="11"/>
      <c r="P37" s="19"/>
      <c r="Q37" s="11"/>
      <c r="R37" s="11"/>
      <c r="S37" s="29"/>
      <c r="T37" s="11"/>
    </row>
    <row r="38" spans="1:20" ht="13.5" customHeight="1">
      <c r="A38" s="10" t="s">
        <v>295</v>
      </c>
      <c r="B38" s="75"/>
      <c r="F38" s="36"/>
      <c r="G38" s="36"/>
      <c r="H38" s="28"/>
      <c r="I38" s="36"/>
      <c r="J38" s="36"/>
      <c r="L38" s="11"/>
      <c r="M38" s="11"/>
      <c r="N38" s="29"/>
      <c r="O38" s="11"/>
      <c r="P38" s="19"/>
      <c r="Q38" s="11"/>
      <c r="R38" s="11"/>
      <c r="S38" s="29"/>
      <c r="T38" s="11"/>
    </row>
    <row r="39" spans="4:5" ht="13.5" customHeight="1">
      <c r="D39" s="6"/>
      <c r="E39" s="7"/>
    </row>
    <row r="40" spans="1:5" ht="13.5" customHeight="1">
      <c r="A40" s="99" t="s">
        <v>202</v>
      </c>
      <c r="D40" s="6"/>
      <c r="E40" s="7"/>
    </row>
    <row r="41" ht="12.75">
      <c r="A41" s="100" t="s">
        <v>203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324" t="s">
        <v>206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5">
      <c r="A2" s="324" t="s">
        <v>207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5">
      <c r="A3" s="319" t="str">
        <f>'U23m'!A3</f>
        <v>01. / 02. Februar 2014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103" t="s">
        <v>212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0" s="34" customFormat="1" ht="15.75" customHeight="1">
      <c r="A8" s="64"/>
      <c r="B8" s="64"/>
      <c r="C8" s="64"/>
      <c r="D8" s="64"/>
      <c r="E8" s="4"/>
      <c r="F8" s="64"/>
      <c r="G8" s="64"/>
      <c r="H8" s="64"/>
      <c r="I8" s="64"/>
      <c r="J8"/>
      <c r="K8"/>
      <c r="L8"/>
      <c r="M8"/>
      <c r="N8"/>
      <c r="O8"/>
      <c r="P8"/>
      <c r="Q8"/>
      <c r="R8"/>
      <c r="S8"/>
      <c r="T8"/>
    </row>
    <row r="9" spans="1:20" s="34" customFormat="1" ht="15.75" customHeight="1">
      <c r="A9" s="323" t="s">
        <v>208</v>
      </c>
      <c r="B9" s="323"/>
      <c r="C9" s="323"/>
      <c r="D9" s="323"/>
      <c r="E9" s="323"/>
      <c r="F9" s="323"/>
      <c r="G9" s="323"/>
      <c r="H9" s="323"/>
      <c r="I9" s="323"/>
      <c r="J9" s="323"/>
      <c r="K9"/>
      <c r="L9"/>
      <c r="M9"/>
      <c r="N9"/>
      <c r="O9"/>
      <c r="P9"/>
      <c r="Q9"/>
      <c r="R9"/>
      <c r="S9"/>
      <c r="T9"/>
    </row>
    <row r="10" spans="1:9" ht="15">
      <c r="A10" s="64"/>
      <c r="B10" s="64"/>
      <c r="C10" s="64"/>
      <c r="D10" s="64"/>
      <c r="E10" s="4"/>
      <c r="F10" s="64"/>
      <c r="G10" s="64"/>
      <c r="H10" s="64"/>
      <c r="I10" s="64"/>
    </row>
    <row r="11" spans="1:20" ht="12.75">
      <c r="A11" s="37"/>
      <c r="B11" s="37"/>
      <c r="C11" s="38"/>
      <c r="D11" s="39"/>
      <c r="E11" s="40" t="s">
        <v>0</v>
      </c>
      <c r="F11" s="38"/>
      <c r="G11" s="37"/>
      <c r="H11" s="38"/>
      <c r="I11" s="37"/>
      <c r="J11" s="41"/>
      <c r="L11" s="320" t="s">
        <v>11</v>
      </c>
      <c r="M11" s="321"/>
      <c r="N11" s="321"/>
      <c r="O11" s="322"/>
      <c r="P11" s="10"/>
      <c r="Q11" s="320" t="s">
        <v>12</v>
      </c>
      <c r="R11" s="321"/>
      <c r="S11" s="321"/>
      <c r="T11" s="322"/>
    </row>
    <row r="12" spans="1:20" ht="12.75" customHeight="1">
      <c r="A12" s="42" t="s">
        <v>1</v>
      </c>
      <c r="B12" s="43" t="s">
        <v>2</v>
      </c>
      <c r="C12" s="44" t="s">
        <v>3</v>
      </c>
      <c r="D12" s="45" t="s">
        <v>4</v>
      </c>
      <c r="E12" s="46" t="s">
        <v>5</v>
      </c>
      <c r="F12" s="47" t="s">
        <v>6</v>
      </c>
      <c r="G12" s="48" t="s">
        <v>7</v>
      </c>
      <c r="H12" s="49" t="s">
        <v>8</v>
      </c>
      <c r="I12" s="42" t="s">
        <v>9</v>
      </c>
      <c r="J12" s="45" t="s">
        <v>10</v>
      </c>
      <c r="L12" s="50" t="s">
        <v>13</v>
      </c>
      <c r="M12" s="51" t="s">
        <v>14</v>
      </c>
      <c r="N12" s="52" t="s">
        <v>15</v>
      </c>
      <c r="O12" s="53" t="s">
        <v>10</v>
      </c>
      <c r="P12" s="12"/>
      <c r="Q12" s="50" t="s">
        <v>13</v>
      </c>
      <c r="R12" s="51" t="s">
        <v>14</v>
      </c>
      <c r="S12" s="52" t="s">
        <v>15</v>
      </c>
      <c r="T12" s="53" t="s">
        <v>10</v>
      </c>
    </row>
    <row r="13" spans="1:20" ht="18" customHeight="1">
      <c r="A13" s="120">
        <v>1</v>
      </c>
      <c r="B13" s="181"/>
      <c r="C13" s="187" t="s">
        <v>144</v>
      </c>
      <c r="D13" s="182" t="s">
        <v>165</v>
      </c>
      <c r="E13" s="124" t="s">
        <v>36</v>
      </c>
      <c r="F13" s="125">
        <v>479</v>
      </c>
      <c r="G13" s="125">
        <v>454</v>
      </c>
      <c r="H13" s="183">
        <v>933</v>
      </c>
      <c r="I13" s="125">
        <v>302</v>
      </c>
      <c r="J13" s="125">
        <v>5</v>
      </c>
      <c r="L13" s="15">
        <v>327</v>
      </c>
      <c r="M13" s="16">
        <v>152</v>
      </c>
      <c r="N13" s="17">
        <v>479</v>
      </c>
      <c r="O13" s="18">
        <v>2</v>
      </c>
      <c r="P13" s="10"/>
      <c r="Q13" s="15">
        <v>304</v>
      </c>
      <c r="R13" s="16">
        <v>150</v>
      </c>
      <c r="S13" s="17">
        <v>454</v>
      </c>
      <c r="T13" s="18">
        <v>3</v>
      </c>
    </row>
    <row r="14" spans="1:20" ht="18" customHeight="1">
      <c r="A14" s="120">
        <v>2</v>
      </c>
      <c r="B14" s="109"/>
      <c r="C14" s="113" t="s">
        <v>139</v>
      </c>
      <c r="D14" s="184" t="s">
        <v>140</v>
      </c>
      <c r="E14" s="188" t="s">
        <v>79</v>
      </c>
      <c r="F14" s="126">
        <v>465</v>
      </c>
      <c r="G14" s="126">
        <v>428</v>
      </c>
      <c r="H14" s="129">
        <v>893</v>
      </c>
      <c r="I14" s="126">
        <v>309</v>
      </c>
      <c r="J14" s="126">
        <v>3</v>
      </c>
      <c r="L14" s="15">
        <v>290</v>
      </c>
      <c r="M14" s="16">
        <v>175</v>
      </c>
      <c r="N14" s="17">
        <v>465</v>
      </c>
      <c r="O14" s="18">
        <v>1</v>
      </c>
      <c r="P14" s="10"/>
      <c r="Q14" s="15">
        <v>294</v>
      </c>
      <c r="R14" s="16">
        <v>134</v>
      </c>
      <c r="S14" s="17">
        <v>428</v>
      </c>
      <c r="T14" s="18">
        <v>2</v>
      </c>
    </row>
    <row r="15" spans="1:20" ht="18" customHeight="1">
      <c r="A15" s="113">
        <v>3</v>
      </c>
      <c r="B15" s="185"/>
      <c r="C15" s="138" t="s">
        <v>264</v>
      </c>
      <c r="D15" s="186" t="s">
        <v>278</v>
      </c>
      <c r="E15" s="124" t="s">
        <v>220</v>
      </c>
      <c r="F15" s="118">
        <v>430</v>
      </c>
      <c r="G15" s="118">
        <v>462</v>
      </c>
      <c r="H15" s="119">
        <v>892</v>
      </c>
      <c r="I15" s="118">
        <v>285</v>
      </c>
      <c r="J15" s="118">
        <v>6</v>
      </c>
      <c r="L15" s="15">
        <v>289</v>
      </c>
      <c r="M15" s="16">
        <v>141</v>
      </c>
      <c r="N15" s="17">
        <v>430</v>
      </c>
      <c r="O15" s="18">
        <v>4</v>
      </c>
      <c r="P15" s="10"/>
      <c r="Q15" s="15">
        <v>318</v>
      </c>
      <c r="R15" s="16">
        <v>144</v>
      </c>
      <c r="S15" s="17">
        <v>462</v>
      </c>
      <c r="T15" s="18">
        <v>2</v>
      </c>
    </row>
    <row r="16" spans="1:20" ht="16.5" customHeight="1">
      <c r="A16" s="189">
        <v>4</v>
      </c>
      <c r="B16" s="164"/>
      <c r="C16" s="189" t="s">
        <v>213</v>
      </c>
      <c r="D16" s="154" t="s">
        <v>214</v>
      </c>
      <c r="E16" s="140" t="s">
        <v>84</v>
      </c>
      <c r="F16" s="20">
        <v>462</v>
      </c>
      <c r="G16" s="20">
        <v>430</v>
      </c>
      <c r="H16" s="21">
        <v>892</v>
      </c>
      <c r="I16" s="20">
        <v>270</v>
      </c>
      <c r="J16" s="20">
        <v>6</v>
      </c>
      <c r="L16" s="15">
        <v>312</v>
      </c>
      <c r="M16" s="16">
        <v>150</v>
      </c>
      <c r="N16" s="17">
        <v>462</v>
      </c>
      <c r="O16" s="18">
        <v>2</v>
      </c>
      <c r="P16" s="10"/>
      <c r="Q16" s="15">
        <v>310</v>
      </c>
      <c r="R16" s="16">
        <v>120</v>
      </c>
      <c r="S16" s="17">
        <v>430</v>
      </c>
      <c r="T16" s="18">
        <v>4</v>
      </c>
    </row>
    <row r="17" spans="1:20" ht="17.25" customHeight="1">
      <c r="A17" s="192">
        <v>5</v>
      </c>
      <c r="B17" s="172"/>
      <c r="C17" s="190" t="s">
        <v>137</v>
      </c>
      <c r="D17" s="175" t="s">
        <v>138</v>
      </c>
      <c r="E17" s="142" t="s">
        <v>80</v>
      </c>
      <c r="F17" s="20">
        <v>455</v>
      </c>
      <c r="G17" s="20">
        <v>426</v>
      </c>
      <c r="H17" s="21">
        <v>881</v>
      </c>
      <c r="I17" s="20">
        <v>276</v>
      </c>
      <c r="J17" s="20">
        <v>4</v>
      </c>
      <c r="L17" s="15">
        <v>303</v>
      </c>
      <c r="M17" s="16">
        <v>152</v>
      </c>
      <c r="N17" s="17">
        <v>455</v>
      </c>
      <c r="O17" s="18">
        <v>1</v>
      </c>
      <c r="P17" s="10"/>
      <c r="Q17" s="15">
        <v>302</v>
      </c>
      <c r="R17" s="16">
        <v>124</v>
      </c>
      <c r="S17" s="17">
        <v>426</v>
      </c>
      <c r="T17" s="18">
        <v>3</v>
      </c>
    </row>
    <row r="18" spans="1:20" ht="18" customHeight="1" thickBot="1">
      <c r="A18" s="193">
        <v>6</v>
      </c>
      <c r="B18" s="178"/>
      <c r="C18" s="191" t="s">
        <v>142</v>
      </c>
      <c r="D18" s="179" t="s">
        <v>143</v>
      </c>
      <c r="E18" s="143" t="s">
        <v>85</v>
      </c>
      <c r="F18" s="30">
        <v>407</v>
      </c>
      <c r="G18" s="30">
        <v>457</v>
      </c>
      <c r="H18" s="31">
        <v>864</v>
      </c>
      <c r="I18" s="30">
        <v>263</v>
      </c>
      <c r="J18" s="30">
        <v>10</v>
      </c>
      <c r="L18" s="15">
        <v>293</v>
      </c>
      <c r="M18" s="16">
        <v>114</v>
      </c>
      <c r="N18" s="17">
        <v>407</v>
      </c>
      <c r="O18" s="18">
        <v>7</v>
      </c>
      <c r="P18" s="10"/>
      <c r="Q18" s="15">
        <v>308</v>
      </c>
      <c r="R18" s="16">
        <v>149</v>
      </c>
      <c r="S18" s="17">
        <v>457</v>
      </c>
      <c r="T18" s="18">
        <v>3</v>
      </c>
    </row>
    <row r="19" spans="1:20" ht="17.25" customHeight="1">
      <c r="A19" s="22">
        <v>7</v>
      </c>
      <c r="B19" s="177"/>
      <c r="C19" s="23" t="s">
        <v>145</v>
      </c>
      <c r="D19" s="141" t="s">
        <v>146</v>
      </c>
      <c r="E19" s="140" t="s">
        <v>33</v>
      </c>
      <c r="F19" s="20">
        <v>425</v>
      </c>
      <c r="G19" s="20">
        <v>434</v>
      </c>
      <c r="H19" s="21">
        <v>859</v>
      </c>
      <c r="I19" s="20">
        <v>258</v>
      </c>
      <c r="J19" s="20">
        <v>6</v>
      </c>
      <c r="L19" s="15">
        <v>284</v>
      </c>
      <c r="M19" s="16">
        <v>141</v>
      </c>
      <c r="N19" s="17">
        <v>425</v>
      </c>
      <c r="O19" s="18">
        <v>0</v>
      </c>
      <c r="P19" s="10"/>
      <c r="Q19" s="15">
        <v>317</v>
      </c>
      <c r="R19" s="16">
        <v>117</v>
      </c>
      <c r="S19" s="17">
        <v>434</v>
      </c>
      <c r="T19" s="18">
        <v>6</v>
      </c>
    </row>
    <row r="20" spans="1:20" ht="16.5" customHeight="1">
      <c r="A20" s="22">
        <v>8</v>
      </c>
      <c r="B20" s="145"/>
      <c r="C20" s="23" t="s">
        <v>149</v>
      </c>
      <c r="D20" s="154" t="s">
        <v>150</v>
      </c>
      <c r="E20" s="142" t="s">
        <v>78</v>
      </c>
      <c r="F20" s="13">
        <v>415</v>
      </c>
      <c r="G20" s="13">
        <v>441</v>
      </c>
      <c r="H20" s="14">
        <v>856</v>
      </c>
      <c r="I20" s="13">
        <v>274</v>
      </c>
      <c r="J20" s="13">
        <v>15</v>
      </c>
      <c r="L20" s="15">
        <v>292</v>
      </c>
      <c r="M20" s="16">
        <v>123</v>
      </c>
      <c r="N20" s="17">
        <v>415</v>
      </c>
      <c r="O20" s="18">
        <v>10</v>
      </c>
      <c r="P20" s="10"/>
      <c r="Q20" s="15">
        <v>290</v>
      </c>
      <c r="R20" s="16">
        <v>151</v>
      </c>
      <c r="S20" s="17">
        <v>441</v>
      </c>
      <c r="T20" s="18">
        <v>5</v>
      </c>
    </row>
    <row r="21" spans="1:20" ht="18" customHeight="1">
      <c r="A21" s="160">
        <v>9</v>
      </c>
      <c r="B21" s="150"/>
      <c r="C21" s="161" t="s">
        <v>263</v>
      </c>
      <c r="D21" s="156" t="s">
        <v>277</v>
      </c>
      <c r="E21" s="142" t="s">
        <v>77</v>
      </c>
      <c r="F21" s="20">
        <v>407</v>
      </c>
      <c r="G21" s="20">
        <v>426</v>
      </c>
      <c r="H21" s="21">
        <v>833</v>
      </c>
      <c r="I21" s="20">
        <v>269</v>
      </c>
      <c r="J21" s="20">
        <v>14</v>
      </c>
      <c r="L21" s="15">
        <v>285</v>
      </c>
      <c r="M21" s="16">
        <v>122</v>
      </c>
      <c r="N21" s="17">
        <v>407</v>
      </c>
      <c r="O21" s="18">
        <v>7</v>
      </c>
      <c r="P21" s="10"/>
      <c r="Q21" s="15">
        <v>279</v>
      </c>
      <c r="R21" s="16">
        <v>147</v>
      </c>
      <c r="S21" s="17">
        <v>426</v>
      </c>
      <c r="T21" s="18">
        <v>7</v>
      </c>
    </row>
    <row r="22" spans="1:20" ht="16.5" customHeight="1">
      <c r="A22" s="22">
        <v>10</v>
      </c>
      <c r="B22" s="171"/>
      <c r="C22" s="152" t="s">
        <v>275</v>
      </c>
      <c r="D22" s="176" t="s">
        <v>276</v>
      </c>
      <c r="E22" s="142" t="s">
        <v>76</v>
      </c>
      <c r="F22" s="13">
        <v>379</v>
      </c>
      <c r="G22" s="13">
        <v>440</v>
      </c>
      <c r="H22" s="14">
        <v>819</v>
      </c>
      <c r="I22" s="13">
        <v>256</v>
      </c>
      <c r="J22" s="13">
        <v>17</v>
      </c>
      <c r="L22" s="15">
        <v>273</v>
      </c>
      <c r="M22" s="16">
        <v>106</v>
      </c>
      <c r="N22" s="17">
        <v>379</v>
      </c>
      <c r="O22" s="18">
        <v>13</v>
      </c>
      <c r="P22" s="10"/>
      <c r="Q22" s="15">
        <v>290</v>
      </c>
      <c r="R22" s="16">
        <v>150</v>
      </c>
      <c r="S22" s="17">
        <v>440</v>
      </c>
      <c r="T22" s="18">
        <v>4</v>
      </c>
    </row>
    <row r="23" spans="1:20" ht="18" customHeight="1">
      <c r="A23" s="160">
        <v>11</v>
      </c>
      <c r="B23" s="172"/>
      <c r="C23" s="161" t="s">
        <v>262</v>
      </c>
      <c r="D23" s="90" t="s">
        <v>279</v>
      </c>
      <c r="E23" s="142" t="s">
        <v>30</v>
      </c>
      <c r="F23" s="13">
        <v>411</v>
      </c>
      <c r="G23" s="13">
        <v>401</v>
      </c>
      <c r="H23" s="14">
        <v>812</v>
      </c>
      <c r="I23" s="13">
        <v>239</v>
      </c>
      <c r="J23" s="13">
        <v>14</v>
      </c>
      <c r="L23" s="15">
        <v>279</v>
      </c>
      <c r="M23" s="16">
        <v>132</v>
      </c>
      <c r="N23" s="17">
        <v>411</v>
      </c>
      <c r="O23" s="18">
        <v>6</v>
      </c>
      <c r="P23" s="10"/>
      <c r="Q23" s="15">
        <v>294</v>
      </c>
      <c r="R23" s="16">
        <v>107</v>
      </c>
      <c r="S23" s="17">
        <v>401</v>
      </c>
      <c r="T23" s="18">
        <v>8</v>
      </c>
    </row>
    <row r="24" spans="1:20" ht="18" customHeight="1" thickBot="1">
      <c r="A24" s="169">
        <v>12</v>
      </c>
      <c r="B24" s="173"/>
      <c r="C24" s="174" t="s">
        <v>314</v>
      </c>
      <c r="D24" s="318" t="s">
        <v>146</v>
      </c>
      <c r="E24" s="143" t="s">
        <v>32</v>
      </c>
      <c r="F24" s="30">
        <v>402</v>
      </c>
      <c r="G24" s="30">
        <v>391</v>
      </c>
      <c r="H24" s="31">
        <v>793</v>
      </c>
      <c r="I24" s="30">
        <v>228</v>
      </c>
      <c r="J24" s="180">
        <v>17</v>
      </c>
      <c r="K24" s="177"/>
      <c r="L24" s="15">
        <v>289</v>
      </c>
      <c r="M24" s="16">
        <v>113</v>
      </c>
      <c r="N24" s="17">
        <v>402</v>
      </c>
      <c r="O24" s="18">
        <v>9</v>
      </c>
      <c r="P24" s="10"/>
      <c r="Q24" s="15">
        <v>276</v>
      </c>
      <c r="R24" s="16">
        <v>115</v>
      </c>
      <c r="S24" s="17">
        <v>391</v>
      </c>
      <c r="T24" s="18">
        <v>8</v>
      </c>
    </row>
    <row r="25" spans="1:20" ht="18" customHeight="1">
      <c r="A25" s="22">
        <v>13</v>
      </c>
      <c r="B25" s="147"/>
      <c r="C25" s="23" t="s">
        <v>217</v>
      </c>
      <c r="D25" s="153" t="s">
        <v>218</v>
      </c>
      <c r="E25" s="140" t="s">
        <v>35</v>
      </c>
      <c r="F25" s="20">
        <v>376</v>
      </c>
      <c r="G25" s="20">
        <v>0</v>
      </c>
      <c r="H25" s="21">
        <v>376</v>
      </c>
      <c r="I25" s="20">
        <v>115</v>
      </c>
      <c r="J25" s="20">
        <v>10</v>
      </c>
      <c r="L25" s="165">
        <v>261</v>
      </c>
      <c r="M25" s="166">
        <v>115</v>
      </c>
      <c r="N25" s="167">
        <v>376</v>
      </c>
      <c r="O25" s="168">
        <v>10</v>
      </c>
      <c r="P25" s="10"/>
      <c r="Q25" s="15"/>
      <c r="R25" s="16"/>
      <c r="S25" s="17">
        <v>0</v>
      </c>
      <c r="T25" s="18"/>
    </row>
    <row r="26" spans="1:20" ht="18" customHeight="1">
      <c r="A26" s="23">
        <v>14</v>
      </c>
      <c r="B26" s="149"/>
      <c r="C26" s="33" t="s">
        <v>219</v>
      </c>
      <c r="D26" s="97" t="s">
        <v>138</v>
      </c>
      <c r="E26" s="142" t="s">
        <v>43</v>
      </c>
      <c r="F26" s="13">
        <v>376</v>
      </c>
      <c r="G26" s="13">
        <v>0</v>
      </c>
      <c r="H26" s="14">
        <v>376</v>
      </c>
      <c r="I26" s="13">
        <v>115</v>
      </c>
      <c r="J26" s="13">
        <v>11</v>
      </c>
      <c r="L26" s="15">
        <v>261</v>
      </c>
      <c r="M26" s="16">
        <v>115</v>
      </c>
      <c r="N26" s="17">
        <v>376</v>
      </c>
      <c r="O26" s="18">
        <v>11</v>
      </c>
      <c r="P26" s="10"/>
      <c r="Q26" s="15"/>
      <c r="R26" s="16"/>
      <c r="S26" s="17">
        <v>0</v>
      </c>
      <c r="T26" s="18"/>
    </row>
    <row r="27" spans="1:20" ht="18" customHeight="1">
      <c r="A27" s="22">
        <v>15</v>
      </c>
      <c r="B27" s="163"/>
      <c r="C27" s="33" t="s">
        <v>315</v>
      </c>
      <c r="D27" s="159" t="s">
        <v>316</v>
      </c>
      <c r="E27" s="142" t="s">
        <v>18</v>
      </c>
      <c r="F27" s="20">
        <v>375</v>
      </c>
      <c r="G27" s="20">
        <v>0</v>
      </c>
      <c r="H27" s="21">
        <v>375</v>
      </c>
      <c r="I27" s="20">
        <v>102</v>
      </c>
      <c r="J27" s="20">
        <v>13</v>
      </c>
      <c r="L27" s="15">
        <v>273</v>
      </c>
      <c r="M27" s="16">
        <v>102</v>
      </c>
      <c r="N27" s="17">
        <v>375</v>
      </c>
      <c r="O27" s="18">
        <v>13</v>
      </c>
      <c r="P27" s="10"/>
      <c r="Q27" s="15"/>
      <c r="R27" s="16"/>
      <c r="S27" s="17">
        <v>0</v>
      </c>
      <c r="T27" s="18"/>
    </row>
    <row r="28" spans="1:20" ht="18" customHeight="1">
      <c r="A28" s="23">
        <v>16</v>
      </c>
      <c r="B28" s="145"/>
      <c r="C28" s="23" t="s">
        <v>253</v>
      </c>
      <c r="D28" s="157" t="s">
        <v>254</v>
      </c>
      <c r="E28" s="142" t="s">
        <v>17</v>
      </c>
      <c r="F28" s="13">
        <v>332</v>
      </c>
      <c r="G28" s="13">
        <v>0</v>
      </c>
      <c r="H28" s="14">
        <v>332</v>
      </c>
      <c r="I28" s="13">
        <v>88</v>
      </c>
      <c r="J28" s="13">
        <v>15</v>
      </c>
      <c r="L28" s="15">
        <v>244</v>
      </c>
      <c r="M28" s="16">
        <v>88</v>
      </c>
      <c r="N28" s="17">
        <v>332</v>
      </c>
      <c r="O28" s="18">
        <v>15</v>
      </c>
      <c r="P28" s="10"/>
      <c r="Q28" s="15"/>
      <c r="R28" s="16"/>
      <c r="S28" s="17">
        <v>0</v>
      </c>
      <c r="T28" s="18"/>
    </row>
    <row r="29" spans="1:20" ht="18" customHeight="1">
      <c r="A29" s="24">
        <v>17</v>
      </c>
      <c r="B29" s="162"/>
      <c r="C29" s="33" t="s">
        <v>215</v>
      </c>
      <c r="D29" s="153" t="s">
        <v>216</v>
      </c>
      <c r="E29" s="144" t="s">
        <v>34</v>
      </c>
      <c r="F29" s="158" t="s">
        <v>307</v>
      </c>
      <c r="G29" s="13">
        <v>0</v>
      </c>
      <c r="H29" s="14">
        <v>0</v>
      </c>
      <c r="I29" s="13">
        <v>0</v>
      </c>
      <c r="J29" s="13">
        <v>0</v>
      </c>
      <c r="L29" s="15"/>
      <c r="M29" s="16"/>
      <c r="N29" s="17">
        <v>0</v>
      </c>
      <c r="O29" s="18"/>
      <c r="P29" s="10"/>
      <c r="Q29" s="15"/>
      <c r="R29" s="16"/>
      <c r="S29" s="17">
        <v>0</v>
      </c>
      <c r="T29" s="18"/>
    </row>
    <row r="30" spans="1:20" ht="18" customHeight="1">
      <c r="A30" s="23">
        <v>18</v>
      </c>
      <c r="C30" s="33"/>
      <c r="D30" s="139"/>
      <c r="E30" s="142" t="s">
        <v>40</v>
      </c>
      <c r="F30" s="13">
        <v>0</v>
      </c>
      <c r="G30" s="13">
        <v>0</v>
      </c>
      <c r="H30" s="14">
        <v>0</v>
      </c>
      <c r="I30" s="13">
        <v>0</v>
      </c>
      <c r="J30" s="13">
        <v>0</v>
      </c>
      <c r="L30" s="15"/>
      <c r="M30" s="16"/>
      <c r="N30" s="17">
        <v>0</v>
      </c>
      <c r="O30" s="18"/>
      <c r="P30" s="10"/>
      <c r="Q30" s="15"/>
      <c r="R30" s="16"/>
      <c r="S30" s="17">
        <v>0</v>
      </c>
      <c r="T30" s="18"/>
    </row>
    <row r="31" spans="1:20" ht="13.5" customHeight="1">
      <c r="A31" s="11"/>
      <c r="B31" s="76"/>
      <c r="C31" s="5"/>
      <c r="D31" s="27"/>
      <c r="E31" s="9"/>
      <c r="F31" s="36"/>
      <c r="G31" s="36"/>
      <c r="H31" s="28"/>
      <c r="I31" s="36"/>
      <c r="J31" s="36"/>
      <c r="L31" s="11"/>
      <c r="M31" s="11"/>
      <c r="N31" s="29"/>
      <c r="O31" s="11"/>
      <c r="P31" s="19"/>
      <c r="Q31" s="11"/>
      <c r="R31" s="11"/>
      <c r="S31" s="29"/>
      <c r="T31" s="11"/>
    </row>
    <row r="32" spans="1:20" ht="13.5" customHeight="1">
      <c r="A32" s="10" t="s">
        <v>209</v>
      </c>
      <c r="B32" s="75"/>
      <c r="F32" s="36"/>
      <c r="G32" s="36"/>
      <c r="H32" s="28"/>
      <c r="I32" s="36"/>
      <c r="J32" s="36"/>
      <c r="L32" s="11"/>
      <c r="M32" s="11"/>
      <c r="N32" s="29"/>
      <c r="O32" s="11"/>
      <c r="P32" s="19"/>
      <c r="Q32" s="11"/>
      <c r="R32" s="11"/>
      <c r="S32" s="29"/>
      <c r="T32" s="11"/>
    </row>
    <row r="33" spans="4:5" ht="13.5" customHeight="1">
      <c r="D33" s="6"/>
      <c r="E33" s="7"/>
    </row>
    <row r="34" spans="1:5" ht="13.5" customHeight="1">
      <c r="A34" s="99" t="s">
        <v>210</v>
      </c>
      <c r="D34" s="6"/>
      <c r="E34" s="7"/>
    </row>
    <row r="35" ht="12.75">
      <c r="A35" s="100" t="s">
        <v>211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4">
      <selection activeCell="E21" sqref="E21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319" t="str">
        <f>'Sen A'!A1:J1</f>
        <v>Kreismeisterschaft 2014  -   T V  1 8 4 8   E r l a n g e n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5">
      <c r="A2" s="324" t="s">
        <v>221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5">
      <c r="A3" s="319" t="str">
        <f>'U23m'!A3</f>
        <v>01. / 02. Februar 2014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103" t="s">
        <v>110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0" s="34" customFormat="1" ht="15.75" customHeight="1">
      <c r="A8" s="64"/>
      <c r="B8" s="64"/>
      <c r="C8" s="64"/>
      <c r="D8" s="64"/>
      <c r="E8" s="4"/>
      <c r="F8" s="64"/>
      <c r="G8" s="64"/>
      <c r="H8" s="64"/>
      <c r="I8" s="64"/>
      <c r="J8"/>
      <c r="K8"/>
      <c r="L8"/>
      <c r="M8"/>
      <c r="N8"/>
      <c r="O8"/>
      <c r="P8"/>
      <c r="Q8"/>
      <c r="R8"/>
      <c r="S8"/>
      <c r="T8"/>
    </row>
    <row r="9" spans="1:20" s="34" customFormat="1" ht="15.75" customHeight="1">
      <c r="A9" s="323" t="s">
        <v>224</v>
      </c>
      <c r="B9" s="323"/>
      <c r="C9" s="323"/>
      <c r="D9" s="323"/>
      <c r="E9" s="323"/>
      <c r="F9" s="323"/>
      <c r="G9" s="323"/>
      <c r="H9" s="323"/>
      <c r="I9" s="323"/>
      <c r="J9" s="323"/>
      <c r="K9"/>
      <c r="L9"/>
      <c r="M9"/>
      <c r="N9"/>
      <c r="O9"/>
      <c r="P9"/>
      <c r="Q9"/>
      <c r="R9"/>
      <c r="S9"/>
      <c r="T9"/>
    </row>
    <row r="10" spans="1:9" ht="15">
      <c r="A10" s="64"/>
      <c r="B10" s="64"/>
      <c r="C10" s="64"/>
      <c r="D10" s="64"/>
      <c r="E10" s="4"/>
      <c r="F10" s="64"/>
      <c r="G10" s="64"/>
      <c r="H10" s="64"/>
      <c r="I10" s="64"/>
    </row>
    <row r="11" spans="1:20" ht="12.75">
      <c r="A11" s="37"/>
      <c r="B11" s="37"/>
      <c r="C11" s="38"/>
      <c r="D11" s="39"/>
      <c r="E11" s="40" t="s">
        <v>0</v>
      </c>
      <c r="F11" s="38"/>
      <c r="G11" s="37"/>
      <c r="H11" s="38"/>
      <c r="I11" s="37"/>
      <c r="J11" s="41"/>
      <c r="L11" s="320" t="s">
        <v>11</v>
      </c>
      <c r="M11" s="321"/>
      <c r="N11" s="321"/>
      <c r="O11" s="322"/>
      <c r="P11" s="10"/>
      <c r="Q11" s="320" t="s">
        <v>12</v>
      </c>
      <c r="R11" s="321"/>
      <c r="S11" s="321"/>
      <c r="T11" s="322"/>
    </row>
    <row r="12" spans="1:20" ht="12.75" customHeight="1">
      <c r="A12" s="42" t="s">
        <v>1</v>
      </c>
      <c r="B12" s="43" t="s">
        <v>2</v>
      </c>
      <c r="C12" s="44" t="s">
        <v>3</v>
      </c>
      <c r="D12" s="45" t="s">
        <v>4</v>
      </c>
      <c r="E12" s="46" t="s">
        <v>5</v>
      </c>
      <c r="F12" s="47" t="s">
        <v>6</v>
      </c>
      <c r="G12" s="48" t="s">
        <v>7</v>
      </c>
      <c r="H12" s="49" t="s">
        <v>8</v>
      </c>
      <c r="I12" s="42" t="s">
        <v>9</v>
      </c>
      <c r="J12" s="45" t="s">
        <v>10</v>
      </c>
      <c r="L12" s="50" t="s">
        <v>13</v>
      </c>
      <c r="M12" s="51" t="s">
        <v>14</v>
      </c>
      <c r="N12" s="52" t="s">
        <v>15</v>
      </c>
      <c r="O12" s="53" t="s">
        <v>10</v>
      </c>
      <c r="P12" s="12"/>
      <c r="Q12" s="50" t="s">
        <v>13</v>
      </c>
      <c r="R12" s="51" t="s">
        <v>14</v>
      </c>
      <c r="S12" s="52" t="s">
        <v>15</v>
      </c>
      <c r="T12" s="53" t="s">
        <v>10</v>
      </c>
    </row>
    <row r="13" spans="1:20" ht="17.25" customHeight="1">
      <c r="A13" s="241">
        <v>1</v>
      </c>
      <c r="B13" s="233"/>
      <c r="C13" s="244" t="s">
        <v>141</v>
      </c>
      <c r="D13" s="234" t="s">
        <v>227</v>
      </c>
      <c r="E13" s="245" t="s">
        <v>36</v>
      </c>
      <c r="F13" s="235">
        <v>431</v>
      </c>
      <c r="G13" s="235">
        <v>457</v>
      </c>
      <c r="H13" s="236">
        <v>888</v>
      </c>
      <c r="I13" s="235">
        <v>267</v>
      </c>
      <c r="J13" s="235">
        <v>12</v>
      </c>
      <c r="K13" s="194"/>
      <c r="L13" s="198">
        <v>298</v>
      </c>
      <c r="M13" s="199">
        <v>133</v>
      </c>
      <c r="N13" s="200">
        <v>431</v>
      </c>
      <c r="O13" s="201">
        <v>6</v>
      </c>
      <c r="P13" s="195"/>
      <c r="Q13" s="198">
        <v>323</v>
      </c>
      <c r="R13" s="199">
        <v>134</v>
      </c>
      <c r="S13" s="200">
        <v>457</v>
      </c>
      <c r="T13" s="201">
        <v>6</v>
      </c>
    </row>
    <row r="14" spans="1:20" ht="18" customHeight="1">
      <c r="A14" s="242">
        <v>2</v>
      </c>
      <c r="B14" s="237"/>
      <c r="C14" s="244" t="s">
        <v>131</v>
      </c>
      <c r="D14" s="234" t="s">
        <v>132</v>
      </c>
      <c r="E14" s="245" t="s">
        <v>35</v>
      </c>
      <c r="F14" s="238">
        <v>408</v>
      </c>
      <c r="G14" s="238">
        <v>446</v>
      </c>
      <c r="H14" s="239">
        <v>854</v>
      </c>
      <c r="I14" s="238">
        <v>254</v>
      </c>
      <c r="J14" s="238">
        <v>13</v>
      </c>
      <c r="K14" s="194"/>
      <c r="L14" s="198">
        <v>293</v>
      </c>
      <c r="M14" s="199">
        <v>115</v>
      </c>
      <c r="N14" s="200">
        <v>408</v>
      </c>
      <c r="O14" s="201">
        <v>9</v>
      </c>
      <c r="P14" s="195"/>
      <c r="Q14" s="198">
        <v>307</v>
      </c>
      <c r="R14" s="199">
        <v>139</v>
      </c>
      <c r="S14" s="200">
        <v>446</v>
      </c>
      <c r="T14" s="201">
        <v>4</v>
      </c>
    </row>
    <row r="15" spans="1:20" ht="18" customHeight="1">
      <c r="A15" s="243">
        <v>3</v>
      </c>
      <c r="B15" s="240"/>
      <c r="C15" s="244" t="s">
        <v>123</v>
      </c>
      <c r="D15" s="234" t="s">
        <v>124</v>
      </c>
      <c r="E15" s="245" t="s">
        <v>33</v>
      </c>
      <c r="F15" s="235">
        <v>442</v>
      </c>
      <c r="G15" s="235">
        <v>405</v>
      </c>
      <c r="H15" s="236">
        <v>847</v>
      </c>
      <c r="I15" s="235">
        <v>267</v>
      </c>
      <c r="J15" s="235">
        <v>14</v>
      </c>
      <c r="K15" s="194"/>
      <c r="L15" s="198">
        <v>282</v>
      </c>
      <c r="M15" s="199">
        <v>160</v>
      </c>
      <c r="N15" s="200">
        <v>442</v>
      </c>
      <c r="O15" s="201">
        <v>7</v>
      </c>
      <c r="P15" s="195"/>
      <c r="Q15" s="198">
        <v>298</v>
      </c>
      <c r="R15" s="199">
        <v>107</v>
      </c>
      <c r="S15" s="200">
        <v>405</v>
      </c>
      <c r="T15" s="201">
        <v>7</v>
      </c>
    </row>
    <row r="16" spans="1:20" ht="18" customHeight="1" thickBot="1">
      <c r="A16" s="246">
        <v>4</v>
      </c>
      <c r="B16" s="229"/>
      <c r="C16" s="247" t="s">
        <v>133</v>
      </c>
      <c r="D16" s="230" t="s">
        <v>134</v>
      </c>
      <c r="E16" s="248" t="s">
        <v>79</v>
      </c>
      <c r="F16" s="231">
        <v>407</v>
      </c>
      <c r="G16" s="231">
        <v>432</v>
      </c>
      <c r="H16" s="232">
        <v>839</v>
      </c>
      <c r="I16" s="231">
        <v>264</v>
      </c>
      <c r="J16" s="231">
        <v>11</v>
      </c>
      <c r="K16" s="194"/>
      <c r="L16" s="198">
        <v>283</v>
      </c>
      <c r="M16" s="199">
        <v>124</v>
      </c>
      <c r="N16" s="200">
        <v>407</v>
      </c>
      <c r="O16" s="201">
        <v>8</v>
      </c>
      <c r="P16" s="195"/>
      <c r="Q16" s="198">
        <v>292</v>
      </c>
      <c r="R16" s="199">
        <v>140</v>
      </c>
      <c r="S16" s="200">
        <v>432</v>
      </c>
      <c r="T16" s="201">
        <v>3</v>
      </c>
    </row>
    <row r="17" spans="1:20" ht="18" customHeight="1">
      <c r="A17" s="218">
        <v>5</v>
      </c>
      <c r="B17" s="224"/>
      <c r="C17" s="228" t="s">
        <v>265</v>
      </c>
      <c r="D17" s="214" t="s">
        <v>280</v>
      </c>
      <c r="E17" s="209" t="s">
        <v>30</v>
      </c>
      <c r="F17" s="202">
        <v>419</v>
      </c>
      <c r="G17" s="202">
        <v>414</v>
      </c>
      <c r="H17" s="203">
        <v>833</v>
      </c>
      <c r="I17" s="202">
        <v>266</v>
      </c>
      <c r="J17" s="202">
        <v>7</v>
      </c>
      <c r="K17" s="194"/>
      <c r="L17" s="198">
        <v>286</v>
      </c>
      <c r="M17" s="199">
        <v>133</v>
      </c>
      <c r="N17" s="200">
        <v>419</v>
      </c>
      <c r="O17" s="201">
        <v>2</v>
      </c>
      <c r="P17" s="195"/>
      <c r="Q17" s="198">
        <v>284</v>
      </c>
      <c r="R17" s="199">
        <v>130</v>
      </c>
      <c r="S17" s="200">
        <v>414</v>
      </c>
      <c r="T17" s="201">
        <v>5</v>
      </c>
    </row>
    <row r="18" spans="1:20" ht="18" customHeight="1">
      <c r="A18" s="218">
        <v>6</v>
      </c>
      <c r="B18" s="219"/>
      <c r="C18" s="217" t="s">
        <v>266</v>
      </c>
      <c r="D18" s="207" t="s">
        <v>281</v>
      </c>
      <c r="E18" s="211" t="s">
        <v>77</v>
      </c>
      <c r="F18" s="202">
        <v>425</v>
      </c>
      <c r="G18" s="202">
        <v>408</v>
      </c>
      <c r="H18" s="203">
        <v>833</v>
      </c>
      <c r="I18" s="202">
        <v>241</v>
      </c>
      <c r="J18" s="202">
        <v>15</v>
      </c>
      <c r="K18" s="194"/>
      <c r="L18" s="198">
        <v>304</v>
      </c>
      <c r="M18" s="199">
        <v>121</v>
      </c>
      <c r="N18" s="200">
        <v>425</v>
      </c>
      <c r="O18" s="201">
        <v>7</v>
      </c>
      <c r="P18" s="195"/>
      <c r="Q18" s="198">
        <v>288</v>
      </c>
      <c r="R18" s="199">
        <v>120</v>
      </c>
      <c r="S18" s="200">
        <v>408</v>
      </c>
      <c r="T18" s="201">
        <v>8</v>
      </c>
    </row>
    <row r="19" spans="1:20" ht="18" customHeight="1">
      <c r="A19" s="206">
        <v>7</v>
      </c>
      <c r="B19" s="223"/>
      <c r="C19" s="205" t="s">
        <v>129</v>
      </c>
      <c r="D19" s="210" t="s">
        <v>130</v>
      </c>
      <c r="E19" s="211" t="s">
        <v>78</v>
      </c>
      <c r="F19" s="196">
        <v>405</v>
      </c>
      <c r="G19" s="196">
        <v>372</v>
      </c>
      <c r="H19" s="197">
        <v>777</v>
      </c>
      <c r="I19" s="196">
        <v>240</v>
      </c>
      <c r="J19" s="196">
        <v>14</v>
      </c>
      <c r="K19" s="194"/>
      <c r="L19" s="198">
        <v>282</v>
      </c>
      <c r="M19" s="199">
        <v>123</v>
      </c>
      <c r="N19" s="200">
        <v>405</v>
      </c>
      <c r="O19" s="201">
        <v>4</v>
      </c>
      <c r="P19" s="195"/>
      <c r="Q19" s="198">
        <v>255</v>
      </c>
      <c r="R19" s="199">
        <v>117</v>
      </c>
      <c r="S19" s="200">
        <v>372</v>
      </c>
      <c r="T19" s="201">
        <v>10</v>
      </c>
    </row>
    <row r="20" spans="1:20" ht="18" customHeight="1">
      <c r="A20" s="204">
        <v>8</v>
      </c>
      <c r="B20" s="227"/>
      <c r="C20" s="208" t="s">
        <v>125</v>
      </c>
      <c r="D20" s="207" t="s">
        <v>126</v>
      </c>
      <c r="E20" s="211" t="s">
        <v>32</v>
      </c>
      <c r="F20" s="196">
        <v>376</v>
      </c>
      <c r="G20" s="196">
        <v>399</v>
      </c>
      <c r="H20" s="197">
        <v>775</v>
      </c>
      <c r="I20" s="196">
        <v>235</v>
      </c>
      <c r="J20" s="196">
        <v>13</v>
      </c>
      <c r="K20" s="194"/>
      <c r="L20" s="198">
        <v>262</v>
      </c>
      <c r="M20" s="199">
        <v>114</v>
      </c>
      <c r="N20" s="200">
        <v>376</v>
      </c>
      <c r="O20" s="201">
        <v>2</v>
      </c>
      <c r="P20" s="195"/>
      <c r="Q20" s="198">
        <v>278</v>
      </c>
      <c r="R20" s="199">
        <v>121</v>
      </c>
      <c r="S20" s="200">
        <v>399</v>
      </c>
      <c r="T20" s="201">
        <v>11</v>
      </c>
    </row>
    <row r="21" spans="1:20" ht="15.75" customHeight="1">
      <c r="A21" s="206">
        <v>9</v>
      </c>
      <c r="B21" s="226"/>
      <c r="C21" s="208" t="s">
        <v>225</v>
      </c>
      <c r="D21" s="207" t="s">
        <v>226</v>
      </c>
      <c r="E21" s="211" t="s">
        <v>18</v>
      </c>
      <c r="F21" s="196">
        <v>389</v>
      </c>
      <c r="G21" s="196">
        <v>382</v>
      </c>
      <c r="H21" s="197">
        <v>771</v>
      </c>
      <c r="I21" s="196">
        <v>220</v>
      </c>
      <c r="J21" s="196">
        <v>24</v>
      </c>
      <c r="K21" s="194"/>
      <c r="L21" s="198">
        <v>281</v>
      </c>
      <c r="M21" s="199">
        <v>108</v>
      </c>
      <c r="N21" s="200">
        <v>389</v>
      </c>
      <c r="O21" s="201">
        <v>11</v>
      </c>
      <c r="P21" s="195"/>
      <c r="Q21" s="198">
        <v>270</v>
      </c>
      <c r="R21" s="199">
        <v>112</v>
      </c>
      <c r="S21" s="200">
        <v>382</v>
      </c>
      <c r="T21" s="201">
        <v>13</v>
      </c>
    </row>
    <row r="22" spans="1:20" ht="18" customHeight="1">
      <c r="A22" s="204">
        <v>10</v>
      </c>
      <c r="B22" s="221"/>
      <c r="C22" s="205" t="s">
        <v>127</v>
      </c>
      <c r="D22" s="210" t="s">
        <v>128</v>
      </c>
      <c r="E22" s="209" t="s">
        <v>34</v>
      </c>
      <c r="F22" s="202">
        <v>387</v>
      </c>
      <c r="G22" s="202">
        <v>361</v>
      </c>
      <c r="H22" s="203">
        <v>748</v>
      </c>
      <c r="I22" s="202">
        <v>209</v>
      </c>
      <c r="J22" s="202">
        <v>27</v>
      </c>
      <c r="K22" s="194"/>
      <c r="L22" s="198">
        <v>272</v>
      </c>
      <c r="M22" s="199">
        <v>115</v>
      </c>
      <c r="N22" s="200">
        <v>387</v>
      </c>
      <c r="O22" s="201">
        <v>9</v>
      </c>
      <c r="P22" s="195"/>
      <c r="Q22" s="198">
        <v>267</v>
      </c>
      <c r="R22" s="199">
        <v>94</v>
      </c>
      <c r="S22" s="200">
        <v>361</v>
      </c>
      <c r="T22" s="201">
        <v>18</v>
      </c>
    </row>
    <row r="23" spans="1:20" ht="20.25" customHeight="1">
      <c r="A23" s="216">
        <v>11</v>
      </c>
      <c r="B23" s="222"/>
      <c r="C23" s="225" t="s">
        <v>147</v>
      </c>
      <c r="D23" s="210" t="s">
        <v>148</v>
      </c>
      <c r="E23" s="211" t="s">
        <v>88</v>
      </c>
      <c r="F23" s="196">
        <v>350</v>
      </c>
      <c r="G23" s="196">
        <v>378</v>
      </c>
      <c r="H23" s="197">
        <v>728</v>
      </c>
      <c r="I23" s="196">
        <v>304</v>
      </c>
      <c r="J23" s="196">
        <v>23</v>
      </c>
      <c r="K23" s="194"/>
      <c r="L23" s="198">
        <v>263</v>
      </c>
      <c r="M23" s="199">
        <v>87</v>
      </c>
      <c r="N23" s="200">
        <v>350</v>
      </c>
      <c r="O23" s="201">
        <v>12</v>
      </c>
      <c r="P23" s="195"/>
      <c r="Q23" s="198">
        <v>261</v>
      </c>
      <c r="R23" s="199">
        <v>117</v>
      </c>
      <c r="S23" s="200">
        <v>378</v>
      </c>
      <c r="T23" s="201">
        <v>11</v>
      </c>
    </row>
    <row r="24" spans="1:20" ht="18" customHeight="1">
      <c r="A24" s="220">
        <v>12</v>
      </c>
      <c r="B24" s="213"/>
      <c r="C24" s="215" t="s">
        <v>255</v>
      </c>
      <c r="D24" s="210" t="s">
        <v>256</v>
      </c>
      <c r="E24" s="212" t="s">
        <v>17</v>
      </c>
      <c r="F24" s="196">
        <v>343</v>
      </c>
      <c r="G24" s="196">
        <v>336</v>
      </c>
      <c r="H24" s="197">
        <v>679</v>
      </c>
      <c r="I24" s="196">
        <v>200</v>
      </c>
      <c r="J24" s="196">
        <v>32</v>
      </c>
      <c r="K24" s="194"/>
      <c r="L24" s="198">
        <v>228</v>
      </c>
      <c r="M24" s="199">
        <v>115</v>
      </c>
      <c r="N24" s="200">
        <v>343</v>
      </c>
      <c r="O24" s="201">
        <v>14</v>
      </c>
      <c r="P24" s="195"/>
      <c r="Q24" s="198">
        <v>251</v>
      </c>
      <c r="R24" s="199">
        <v>85</v>
      </c>
      <c r="S24" s="200">
        <v>336</v>
      </c>
      <c r="T24" s="201">
        <v>18</v>
      </c>
    </row>
    <row r="25" spans="1:20" ht="15.75" customHeight="1">
      <c r="A25" s="24"/>
      <c r="B25" s="108"/>
      <c r="C25" s="33" t="s">
        <v>135</v>
      </c>
      <c r="D25" s="97" t="s">
        <v>136</v>
      </c>
      <c r="E25" s="142" t="s">
        <v>80</v>
      </c>
      <c r="F25" s="13">
        <f>SUM(N25)</f>
        <v>0</v>
      </c>
      <c r="G25" s="13">
        <f>SUM(S25)</f>
        <v>0</v>
      </c>
      <c r="H25" s="14">
        <f>SUM(F25:G25)</f>
        <v>0</v>
      </c>
      <c r="I25" s="13">
        <f>SUM(M25+R25)</f>
        <v>0</v>
      </c>
      <c r="J25" s="13">
        <f>SUM(O25+T25)</f>
        <v>0</v>
      </c>
      <c r="L25" s="15"/>
      <c r="M25" s="16"/>
      <c r="N25" s="17">
        <f>SUM(L25:M25)</f>
        <v>0</v>
      </c>
      <c r="O25" s="18"/>
      <c r="P25" s="10"/>
      <c r="Q25" s="15"/>
      <c r="R25" s="16"/>
      <c r="S25" s="17">
        <f>SUM(Q25:R25)</f>
        <v>0</v>
      </c>
      <c r="T25" s="18"/>
    </row>
    <row r="26" spans="1:20" ht="18" customHeight="1">
      <c r="A26" s="23"/>
      <c r="B26" s="146"/>
      <c r="C26" s="33" t="s">
        <v>117</v>
      </c>
      <c r="D26" s="97"/>
      <c r="E26" s="142" t="s">
        <v>85</v>
      </c>
      <c r="F26" s="13">
        <f>SUM(N26)</f>
        <v>0</v>
      </c>
      <c r="G26" s="13">
        <f>SUM(S26)</f>
        <v>0</v>
      </c>
      <c r="H26" s="14">
        <f>SUM(F26:G26)</f>
        <v>0</v>
      </c>
      <c r="I26" s="13">
        <f>SUM(M26+R26)</f>
        <v>0</v>
      </c>
      <c r="J26" s="13">
        <f>SUM(O26+T26)</f>
        <v>0</v>
      </c>
      <c r="L26" s="15"/>
      <c r="M26" s="16"/>
      <c r="N26" s="17">
        <f>SUM(L26:M26)</f>
        <v>0</v>
      </c>
      <c r="O26" s="18"/>
      <c r="P26" s="10"/>
      <c r="Q26" s="15"/>
      <c r="R26" s="16"/>
      <c r="S26" s="17">
        <f>SUM(Q26:R26)</f>
        <v>0</v>
      </c>
      <c r="T26" s="18"/>
    </row>
    <row r="27" spans="1:20" ht="12.75">
      <c r="A27" s="11"/>
      <c r="B27" s="76"/>
      <c r="C27" s="5"/>
      <c r="D27" s="27"/>
      <c r="E27" s="9"/>
      <c r="F27" s="36"/>
      <c r="G27" s="36"/>
      <c r="H27" s="28"/>
      <c r="I27" s="36"/>
      <c r="J27" s="36"/>
      <c r="L27" s="11"/>
      <c r="M27" s="11"/>
      <c r="N27" s="29"/>
      <c r="O27" s="11"/>
      <c r="P27" s="19"/>
      <c r="Q27" s="11"/>
      <c r="R27" s="11"/>
      <c r="S27" s="29"/>
      <c r="T27" s="11"/>
    </row>
    <row r="28" spans="1:20" ht="12.75">
      <c r="A28" s="10" t="s">
        <v>209</v>
      </c>
      <c r="B28" s="75"/>
      <c r="F28" s="36"/>
      <c r="G28" s="36"/>
      <c r="H28" s="28"/>
      <c r="I28" s="36"/>
      <c r="J28" s="36"/>
      <c r="L28" s="11"/>
      <c r="M28" s="11"/>
      <c r="N28" s="29"/>
      <c r="O28" s="11"/>
      <c r="P28" s="19"/>
      <c r="Q28" s="11"/>
      <c r="R28" s="11"/>
      <c r="S28" s="29"/>
      <c r="T28" s="11"/>
    </row>
    <row r="29" spans="4:5" ht="12.75">
      <c r="D29" s="6"/>
      <c r="E29" s="7"/>
    </row>
    <row r="30" spans="1:5" ht="12.75">
      <c r="A30" s="99" t="s">
        <v>228</v>
      </c>
      <c r="D30" s="6"/>
      <c r="E30" s="7"/>
    </row>
    <row r="31" ht="12.75">
      <c r="A31" s="100" t="s">
        <v>211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319" t="s">
        <v>168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5">
      <c r="A2" s="319" t="s">
        <v>169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5">
      <c r="A3" s="319" t="s">
        <v>170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3" t="s">
        <v>171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0" s="34" customFormat="1" ht="15.75" customHeight="1">
      <c r="A8" s="64"/>
      <c r="B8" s="64"/>
      <c r="C8" s="64"/>
      <c r="D8" s="64"/>
      <c r="E8" s="4"/>
      <c r="F8" s="64"/>
      <c r="G8" s="64"/>
      <c r="H8" s="64"/>
      <c r="I8" s="64"/>
      <c r="J8"/>
      <c r="K8"/>
      <c r="L8"/>
      <c r="M8"/>
      <c r="N8"/>
      <c r="O8"/>
      <c r="P8"/>
      <c r="Q8"/>
      <c r="R8"/>
      <c r="S8"/>
      <c r="T8"/>
    </row>
    <row r="9" spans="1:20" s="34" customFormat="1" ht="15.75" customHeight="1">
      <c r="A9" s="323" t="s">
        <v>230</v>
      </c>
      <c r="B9" s="323"/>
      <c r="C9" s="323"/>
      <c r="D9" s="323"/>
      <c r="E9" s="323"/>
      <c r="F9" s="323"/>
      <c r="G9" s="323"/>
      <c r="H9" s="323"/>
      <c r="I9" s="323"/>
      <c r="J9" s="323"/>
      <c r="K9"/>
      <c r="L9"/>
      <c r="M9"/>
      <c r="N9"/>
      <c r="O9"/>
      <c r="P9"/>
      <c r="Q9"/>
      <c r="R9"/>
      <c r="S9"/>
      <c r="T9"/>
    </row>
    <row r="10" spans="1:9" ht="15">
      <c r="A10" s="64"/>
      <c r="B10" s="64"/>
      <c r="C10" s="64"/>
      <c r="D10" s="64"/>
      <c r="E10" s="4"/>
      <c r="F10" s="64"/>
      <c r="G10" s="64"/>
      <c r="H10" s="64"/>
      <c r="I10" s="64"/>
    </row>
    <row r="11" spans="1:20" ht="12.75">
      <c r="A11" s="37"/>
      <c r="B11" s="37"/>
      <c r="C11" s="38"/>
      <c r="D11" s="39"/>
      <c r="E11" s="40" t="s">
        <v>0</v>
      </c>
      <c r="F11" s="38"/>
      <c r="G11" s="37"/>
      <c r="H11" s="38"/>
      <c r="I11" s="37"/>
      <c r="J11" s="41"/>
      <c r="L11" s="320" t="s">
        <v>11</v>
      </c>
      <c r="M11" s="321"/>
      <c r="N11" s="321"/>
      <c r="O11" s="322"/>
      <c r="P11" s="10"/>
      <c r="Q11" s="320" t="s">
        <v>12</v>
      </c>
      <c r="R11" s="321"/>
      <c r="S11" s="321"/>
      <c r="T11" s="322"/>
    </row>
    <row r="12" spans="1:20" ht="12.75" customHeight="1">
      <c r="A12" s="42" t="s">
        <v>1</v>
      </c>
      <c r="B12" s="43" t="s">
        <v>2</v>
      </c>
      <c r="C12" s="44" t="s">
        <v>3</v>
      </c>
      <c r="D12" s="45" t="s">
        <v>4</v>
      </c>
      <c r="E12" s="46" t="s">
        <v>5</v>
      </c>
      <c r="F12" s="47" t="s">
        <v>6</v>
      </c>
      <c r="G12" s="48" t="s">
        <v>7</v>
      </c>
      <c r="H12" s="49" t="s">
        <v>8</v>
      </c>
      <c r="I12" s="42" t="s">
        <v>9</v>
      </c>
      <c r="J12" s="45" t="s">
        <v>10</v>
      </c>
      <c r="L12" s="50" t="s">
        <v>13</v>
      </c>
      <c r="M12" s="51" t="s">
        <v>14</v>
      </c>
      <c r="N12" s="52" t="s">
        <v>15</v>
      </c>
      <c r="O12" s="53" t="s">
        <v>10</v>
      </c>
      <c r="P12" s="12"/>
      <c r="Q12" s="50" t="s">
        <v>13</v>
      </c>
      <c r="R12" s="51" t="s">
        <v>14</v>
      </c>
      <c r="S12" s="52" t="s">
        <v>15</v>
      </c>
      <c r="T12" s="53" t="s">
        <v>10</v>
      </c>
    </row>
    <row r="13" spans="1:20" ht="18" customHeight="1">
      <c r="A13" s="24"/>
      <c r="B13" s="78"/>
      <c r="C13" s="263" t="s">
        <v>172</v>
      </c>
      <c r="D13" s="90" t="s">
        <v>173</v>
      </c>
      <c r="E13" s="264" t="s">
        <v>36</v>
      </c>
      <c r="F13" s="13">
        <f>SUM(N13)</f>
        <v>0</v>
      </c>
      <c r="G13" s="13">
        <f>SUM(S13)</f>
        <v>0</v>
      </c>
      <c r="H13" s="14">
        <f>SUM(F13:G13)</f>
        <v>0</v>
      </c>
      <c r="I13" s="13">
        <f>SUM(M13+R13)</f>
        <v>0</v>
      </c>
      <c r="J13" s="13">
        <f>SUM(O13+T13)</f>
        <v>0</v>
      </c>
      <c r="L13" s="15"/>
      <c r="M13" s="16"/>
      <c r="N13" s="17">
        <f>SUM(L13:M13)</f>
        <v>0</v>
      </c>
      <c r="O13" s="18"/>
      <c r="P13" s="10"/>
      <c r="Q13" s="15"/>
      <c r="R13" s="16"/>
      <c r="S13" s="17">
        <f>SUM(Q13:R13)</f>
        <v>0</v>
      </c>
      <c r="T13" s="18"/>
    </row>
    <row r="14" spans="1:20" ht="18" customHeight="1">
      <c r="A14" s="23"/>
      <c r="B14" s="72"/>
      <c r="C14" s="33"/>
      <c r="D14" s="32"/>
      <c r="E14" s="66"/>
      <c r="F14" s="13">
        <f>SUM(N14)</f>
        <v>0</v>
      </c>
      <c r="G14" s="13">
        <f>SUM(S14)</f>
        <v>0</v>
      </c>
      <c r="H14" s="14">
        <f>SUM(F14:G14)</f>
        <v>0</v>
      </c>
      <c r="I14" s="13">
        <f>SUM(M14+R14)</f>
        <v>0</v>
      </c>
      <c r="J14" s="13">
        <f>SUM(O14+T14)</f>
        <v>0</v>
      </c>
      <c r="L14" s="15"/>
      <c r="M14" s="16"/>
      <c r="N14" s="17">
        <f>SUM(L14:M14)</f>
        <v>0</v>
      </c>
      <c r="O14" s="18"/>
      <c r="P14" s="10"/>
      <c r="Q14" s="15"/>
      <c r="R14" s="16"/>
      <c r="S14" s="17">
        <f>SUM(Q14:R14)</f>
        <v>0</v>
      </c>
      <c r="T14" s="18"/>
    </row>
    <row r="15" spans="1:20" ht="18" customHeight="1">
      <c r="A15" s="22"/>
      <c r="B15" s="71"/>
      <c r="C15" s="23"/>
      <c r="D15" s="63"/>
      <c r="E15" s="54"/>
      <c r="F15" s="20">
        <f>SUM(N15)</f>
        <v>0</v>
      </c>
      <c r="G15" s="20">
        <f>SUM(S15)</f>
        <v>0</v>
      </c>
      <c r="H15" s="21">
        <f>SUM(F15:G15)</f>
        <v>0</v>
      </c>
      <c r="I15" s="20">
        <f>SUM(M15+R15)</f>
        <v>0</v>
      </c>
      <c r="J15" s="20">
        <f>SUM(O15+T15)</f>
        <v>0</v>
      </c>
      <c r="L15" s="15"/>
      <c r="M15" s="16"/>
      <c r="N15" s="17">
        <f>SUM(L15:M15)</f>
        <v>0</v>
      </c>
      <c r="O15" s="18"/>
      <c r="P15" s="10"/>
      <c r="Q15" s="15"/>
      <c r="R15" s="16"/>
      <c r="S15" s="17">
        <f>SUM(Q15:R15)</f>
        <v>0</v>
      </c>
      <c r="T15" s="18"/>
    </row>
    <row r="16" spans="1:20" ht="18" customHeight="1" thickBot="1">
      <c r="A16" s="68"/>
      <c r="B16" s="104"/>
      <c r="C16" s="69"/>
      <c r="D16" s="102"/>
      <c r="E16" s="70"/>
      <c r="F16" s="30">
        <f>SUM(N16)</f>
        <v>0</v>
      </c>
      <c r="G16" s="30">
        <f>SUM(S16)</f>
        <v>0</v>
      </c>
      <c r="H16" s="31">
        <f>SUM(F16:G16)</f>
        <v>0</v>
      </c>
      <c r="I16" s="30">
        <f>SUM(M16+R16)</f>
        <v>0</v>
      </c>
      <c r="J16" s="30">
        <f>SUM(O16+T16)</f>
        <v>0</v>
      </c>
      <c r="L16" s="15"/>
      <c r="M16" s="16"/>
      <c r="N16" s="17">
        <f>SUM(L16:M16)</f>
        <v>0</v>
      </c>
      <c r="O16" s="18"/>
      <c r="P16" s="10"/>
      <c r="Q16" s="15"/>
      <c r="R16" s="16"/>
      <c r="S16" s="17">
        <f>SUM(Q16:R16)</f>
        <v>0</v>
      </c>
      <c r="T16" s="18"/>
    </row>
    <row r="17" spans="1:20" ht="13.5" customHeight="1">
      <c r="A17" s="11"/>
      <c r="B17" s="35"/>
      <c r="C17" s="5"/>
      <c r="D17" s="27"/>
      <c r="E17" s="9"/>
      <c r="F17" s="36"/>
      <c r="G17" s="36"/>
      <c r="H17" s="28"/>
      <c r="I17" s="36"/>
      <c r="J17" s="36"/>
      <c r="L17" s="11"/>
      <c r="M17" s="11"/>
      <c r="N17" s="29"/>
      <c r="O17" s="11"/>
      <c r="P17" s="19"/>
      <c r="Q17" s="11"/>
      <c r="R17" s="11"/>
      <c r="S17" s="29"/>
      <c r="T17" s="11"/>
    </row>
    <row r="18" spans="2:20" ht="13.5" customHeight="1">
      <c r="B18" s="35"/>
      <c r="F18" s="36"/>
      <c r="G18" s="36"/>
      <c r="H18" s="28"/>
      <c r="I18" s="36"/>
      <c r="J18" s="36"/>
      <c r="L18" s="11"/>
      <c r="M18" s="11"/>
      <c r="N18" s="29"/>
      <c r="O18" s="11"/>
      <c r="P18" s="19"/>
      <c r="Q18" s="11"/>
      <c r="R18" s="11"/>
      <c r="S18" s="29"/>
      <c r="T18" s="11"/>
    </row>
    <row r="19" spans="4:5" ht="13.5" customHeight="1">
      <c r="D19" s="6"/>
      <c r="E19" s="7"/>
    </row>
    <row r="20" spans="1:5" ht="13.5" customHeight="1">
      <c r="A20" s="8" t="s">
        <v>174</v>
      </c>
      <c r="D20" s="6"/>
      <c r="E20" s="7"/>
    </row>
    <row r="21" ht="12.75">
      <c r="A21" s="100" t="s">
        <v>229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2">
      <selection activeCell="E28" sqref="E28"/>
    </sheetView>
  </sheetViews>
  <sheetFormatPr defaultColWidth="11.421875" defaultRowHeight="12.75"/>
  <cols>
    <col min="1" max="1" width="4.421875" style="0" customWidth="1"/>
    <col min="2" max="2" width="5.421875" style="0" customWidth="1"/>
    <col min="3" max="3" width="20.8515625" style="0" bestFit="1" customWidth="1"/>
    <col min="4" max="4" width="5.8515625" style="0" customWidth="1"/>
    <col min="5" max="5" width="12.7109375" style="0" customWidth="1"/>
    <col min="6" max="6" width="7.28125" style="0" customWidth="1"/>
    <col min="7" max="8" width="7.140625" style="0" customWidth="1"/>
    <col min="9" max="9" width="5.28125" style="0" customWidth="1"/>
    <col min="10" max="10" width="5.8515625" style="0" customWidth="1"/>
    <col min="11" max="11" width="6.140625" style="0" customWidth="1"/>
    <col min="12" max="20" width="5.7109375" style="0" customWidth="1"/>
  </cols>
  <sheetData>
    <row r="1" spans="1:10" ht="15.75" customHeight="1">
      <c r="A1" s="324" t="s">
        <v>247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5">
      <c r="A2" s="319" t="s">
        <v>237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5">
      <c r="A3" s="319" t="str">
        <f>'U23m'!A3</f>
        <v>01. / 02. Februar 2014</v>
      </c>
      <c r="B3" s="319"/>
      <c r="C3" s="319"/>
      <c r="D3" s="319"/>
      <c r="E3" s="319"/>
      <c r="F3" s="319"/>
      <c r="G3" s="319"/>
      <c r="H3" s="319"/>
      <c r="I3" s="319"/>
      <c r="J3" s="319"/>
    </row>
    <row r="4" spans="1:9" ht="13.5" customHeight="1">
      <c r="A4" s="1"/>
      <c r="B4" s="1"/>
      <c r="C4" s="1"/>
      <c r="D4" s="1"/>
      <c r="E4" s="2"/>
      <c r="F4" s="1"/>
      <c r="G4" s="1"/>
      <c r="H4" s="1"/>
      <c r="I4" s="3"/>
    </row>
    <row r="5" spans="1:9" ht="15.75" customHeight="1">
      <c r="A5" s="3"/>
      <c r="B5" s="3"/>
      <c r="C5" s="3"/>
      <c r="D5" s="3"/>
      <c r="E5" s="4"/>
      <c r="F5" s="3"/>
      <c r="G5" s="3"/>
      <c r="H5" s="3"/>
      <c r="I5" s="3"/>
    </row>
    <row r="6" spans="1:9" ht="15.75" customHeight="1">
      <c r="A6" s="103" t="s">
        <v>292</v>
      </c>
      <c r="B6" s="3"/>
      <c r="C6" s="3"/>
      <c r="D6" s="3"/>
      <c r="E6" s="4"/>
      <c r="F6" s="3"/>
      <c r="G6" s="3"/>
      <c r="H6" s="3"/>
      <c r="I6" s="3"/>
    </row>
    <row r="7" spans="1:9" ht="12.75" customHeight="1">
      <c r="A7" s="3"/>
      <c r="B7" s="3"/>
      <c r="C7" s="3"/>
      <c r="D7" s="3"/>
      <c r="E7" s="4"/>
      <c r="F7" s="3"/>
      <c r="G7" s="3"/>
      <c r="H7" s="3"/>
      <c r="I7" s="3"/>
    </row>
    <row r="8" spans="1:20" s="34" customFormat="1" ht="15.75" customHeight="1">
      <c r="A8" s="64"/>
      <c r="B8" s="64"/>
      <c r="C8" s="64"/>
      <c r="D8" s="64"/>
      <c r="E8" s="4"/>
      <c r="F8" s="64"/>
      <c r="G8" s="64"/>
      <c r="H8" s="64"/>
      <c r="I8" s="64"/>
      <c r="J8"/>
      <c r="K8"/>
      <c r="L8"/>
      <c r="M8"/>
      <c r="N8"/>
      <c r="O8"/>
      <c r="P8"/>
      <c r="Q8"/>
      <c r="R8"/>
      <c r="S8"/>
      <c r="T8"/>
    </row>
    <row r="9" spans="1:20" s="34" customFormat="1" ht="15.75" customHeight="1">
      <c r="A9" s="323" t="s">
        <v>246</v>
      </c>
      <c r="B9" s="323"/>
      <c r="C9" s="323"/>
      <c r="D9" s="323"/>
      <c r="E9" s="323"/>
      <c r="F9" s="323"/>
      <c r="G9" s="323"/>
      <c r="H9" s="323"/>
      <c r="I9" s="323"/>
      <c r="J9" s="323"/>
      <c r="K9"/>
      <c r="L9"/>
      <c r="M9"/>
      <c r="N9"/>
      <c r="O9"/>
      <c r="P9"/>
      <c r="Q9"/>
      <c r="R9"/>
      <c r="S9"/>
      <c r="T9"/>
    </row>
    <row r="10" spans="1:9" ht="15">
      <c r="A10" s="64"/>
      <c r="B10" s="64"/>
      <c r="C10" s="64"/>
      <c r="D10" s="64"/>
      <c r="E10" s="4"/>
      <c r="F10" s="64"/>
      <c r="G10" s="64"/>
      <c r="H10" s="64"/>
      <c r="I10" s="64"/>
    </row>
    <row r="11" spans="1:20" ht="12.75">
      <c r="A11" s="37"/>
      <c r="B11" s="37"/>
      <c r="C11" s="38"/>
      <c r="D11" s="39"/>
      <c r="E11" s="40" t="s">
        <v>0</v>
      </c>
      <c r="F11" s="38"/>
      <c r="G11" s="37"/>
      <c r="H11" s="38"/>
      <c r="I11" s="37"/>
      <c r="J11" s="41"/>
      <c r="L11" s="320" t="s">
        <v>11</v>
      </c>
      <c r="M11" s="321"/>
      <c r="N11" s="321"/>
      <c r="O11" s="322"/>
      <c r="P11" s="10"/>
      <c r="Q11" s="320" t="s">
        <v>12</v>
      </c>
      <c r="R11" s="321"/>
      <c r="S11" s="321"/>
      <c r="T11" s="322"/>
    </row>
    <row r="12" spans="1:20" ht="12.75" customHeight="1">
      <c r="A12" s="42" t="s">
        <v>1</v>
      </c>
      <c r="B12" s="43" t="s">
        <v>2</v>
      </c>
      <c r="C12" s="44" t="s">
        <v>3</v>
      </c>
      <c r="D12" s="45" t="s">
        <v>4</v>
      </c>
      <c r="E12" s="46" t="s">
        <v>5</v>
      </c>
      <c r="F12" s="47" t="s">
        <v>6</v>
      </c>
      <c r="G12" s="48" t="s">
        <v>7</v>
      </c>
      <c r="H12" s="49" t="s">
        <v>8</v>
      </c>
      <c r="I12" s="42" t="s">
        <v>9</v>
      </c>
      <c r="J12" s="45" t="s">
        <v>10</v>
      </c>
      <c r="L12" s="50" t="s">
        <v>13</v>
      </c>
      <c r="M12" s="51" t="s">
        <v>14</v>
      </c>
      <c r="N12" s="52" t="s">
        <v>15</v>
      </c>
      <c r="O12" s="53" t="s">
        <v>10</v>
      </c>
      <c r="P12" s="12"/>
      <c r="Q12" s="50" t="s">
        <v>13</v>
      </c>
      <c r="R12" s="51" t="s">
        <v>14</v>
      </c>
      <c r="S12" s="52" t="s">
        <v>15</v>
      </c>
      <c r="T12" s="53" t="s">
        <v>10</v>
      </c>
    </row>
    <row r="13" spans="1:20" ht="19.5" customHeight="1">
      <c r="A13" s="241">
        <v>1</v>
      </c>
      <c r="B13" s="266"/>
      <c r="C13" s="284" t="s">
        <v>243</v>
      </c>
      <c r="D13" s="280" t="s">
        <v>244</v>
      </c>
      <c r="E13" s="245" t="s">
        <v>36</v>
      </c>
      <c r="F13" s="118">
        <f>SUM(N13)</f>
        <v>486</v>
      </c>
      <c r="G13" s="118">
        <f>SUM(S13)</f>
        <v>422</v>
      </c>
      <c r="H13" s="119">
        <f>SUM(F13:G13)</f>
        <v>908</v>
      </c>
      <c r="I13" s="118">
        <f>SUM(M13+R13)</f>
        <v>306</v>
      </c>
      <c r="J13" s="118">
        <f>SUM(O13+T13)</f>
        <v>3</v>
      </c>
      <c r="K13" s="194"/>
      <c r="L13" s="198">
        <v>321</v>
      </c>
      <c r="M13" s="199">
        <v>165</v>
      </c>
      <c r="N13" s="17">
        <f aca="true" t="shared" si="0" ref="N13:N28">SUM(L13:M13)</f>
        <v>486</v>
      </c>
      <c r="O13" s="201">
        <v>0</v>
      </c>
      <c r="P13" s="195"/>
      <c r="Q13" s="198">
        <v>281</v>
      </c>
      <c r="R13" s="199">
        <v>141</v>
      </c>
      <c r="S13" s="17">
        <f aca="true" t="shared" si="1" ref="S13:S28">SUM(Q13:R13)</f>
        <v>422</v>
      </c>
      <c r="T13" s="201">
        <v>3</v>
      </c>
    </row>
    <row r="14" spans="1:20" ht="19.5" customHeight="1">
      <c r="A14" s="283">
        <v>2</v>
      </c>
      <c r="B14" s="281"/>
      <c r="C14" s="284" t="s">
        <v>321</v>
      </c>
      <c r="D14" s="280" t="s">
        <v>322</v>
      </c>
      <c r="E14" s="245" t="s">
        <v>87</v>
      </c>
      <c r="F14" s="118">
        <f aca="true" t="shared" si="2" ref="F14:F27">SUM(N14)</f>
        <v>447</v>
      </c>
      <c r="G14" s="118">
        <f aca="true" t="shared" si="3" ref="G14:G27">SUM(S14)</f>
        <v>435</v>
      </c>
      <c r="H14" s="119">
        <f aca="true" t="shared" si="4" ref="H14:H27">SUM(F14:G14)</f>
        <v>882</v>
      </c>
      <c r="I14" s="118">
        <f aca="true" t="shared" si="5" ref="I14:I27">SUM(M14+R14)</f>
        <v>281</v>
      </c>
      <c r="J14" s="118">
        <f aca="true" t="shared" si="6" ref="J14:J27">SUM(O14+T14)</f>
        <v>11</v>
      </c>
      <c r="K14" s="194"/>
      <c r="L14" s="198">
        <v>304</v>
      </c>
      <c r="M14" s="199">
        <v>143</v>
      </c>
      <c r="N14" s="17">
        <f t="shared" si="0"/>
        <v>447</v>
      </c>
      <c r="O14" s="201">
        <v>1</v>
      </c>
      <c r="P14" s="195"/>
      <c r="Q14" s="198">
        <v>297</v>
      </c>
      <c r="R14" s="199">
        <v>138</v>
      </c>
      <c r="S14" s="17">
        <f t="shared" si="1"/>
        <v>435</v>
      </c>
      <c r="T14" s="201">
        <v>10</v>
      </c>
    </row>
    <row r="15" spans="1:20" ht="19.5" customHeight="1">
      <c r="A15" s="242">
        <v>3</v>
      </c>
      <c r="B15" s="266"/>
      <c r="C15" s="285" t="s">
        <v>323</v>
      </c>
      <c r="D15" s="282" t="s">
        <v>324</v>
      </c>
      <c r="E15" s="245" t="s">
        <v>86</v>
      </c>
      <c r="F15" s="118">
        <f t="shared" si="2"/>
        <v>424</v>
      </c>
      <c r="G15" s="118">
        <f t="shared" si="3"/>
        <v>431</v>
      </c>
      <c r="H15" s="119">
        <f t="shared" si="4"/>
        <v>855</v>
      </c>
      <c r="I15" s="118">
        <f t="shared" si="5"/>
        <v>263</v>
      </c>
      <c r="J15" s="118">
        <f t="shared" si="6"/>
        <v>10</v>
      </c>
      <c r="K15" s="194"/>
      <c r="L15" s="198">
        <v>284</v>
      </c>
      <c r="M15" s="199">
        <v>140</v>
      </c>
      <c r="N15" s="17">
        <f t="shared" si="0"/>
        <v>424</v>
      </c>
      <c r="O15" s="201">
        <v>4</v>
      </c>
      <c r="P15" s="195"/>
      <c r="Q15" s="198">
        <v>308</v>
      </c>
      <c r="R15" s="199">
        <v>123</v>
      </c>
      <c r="S15" s="17">
        <f t="shared" si="1"/>
        <v>431</v>
      </c>
      <c r="T15" s="201">
        <v>6</v>
      </c>
    </row>
    <row r="16" spans="1:20" ht="19.5" customHeight="1">
      <c r="A16" s="286">
        <v>4</v>
      </c>
      <c r="B16" s="268"/>
      <c r="C16" s="289" t="s">
        <v>238</v>
      </c>
      <c r="D16" s="267" t="s">
        <v>239</v>
      </c>
      <c r="E16" s="292" t="s">
        <v>31</v>
      </c>
      <c r="F16" s="13">
        <f t="shared" si="2"/>
        <v>431</v>
      </c>
      <c r="G16" s="13">
        <f t="shared" si="3"/>
        <v>424</v>
      </c>
      <c r="H16" s="14">
        <f t="shared" si="4"/>
        <v>855</v>
      </c>
      <c r="I16" s="13">
        <f t="shared" si="5"/>
        <v>260</v>
      </c>
      <c r="J16" s="13">
        <f t="shared" si="6"/>
        <v>7</v>
      </c>
      <c r="K16" s="194"/>
      <c r="L16" s="198">
        <v>308</v>
      </c>
      <c r="M16" s="199">
        <v>123</v>
      </c>
      <c r="N16" s="17">
        <f t="shared" si="0"/>
        <v>431</v>
      </c>
      <c r="O16" s="201">
        <v>6</v>
      </c>
      <c r="P16" s="195"/>
      <c r="Q16" s="198">
        <v>287</v>
      </c>
      <c r="R16" s="199">
        <v>137</v>
      </c>
      <c r="S16" s="17">
        <f t="shared" si="1"/>
        <v>424</v>
      </c>
      <c r="T16" s="201">
        <v>1</v>
      </c>
    </row>
    <row r="17" spans="1:20" ht="19.5" customHeight="1">
      <c r="A17" s="287">
        <v>5</v>
      </c>
      <c r="B17" s="275"/>
      <c r="C17" s="290" t="s">
        <v>300</v>
      </c>
      <c r="D17" s="267" t="s">
        <v>303</v>
      </c>
      <c r="E17" s="293" t="s">
        <v>38</v>
      </c>
      <c r="F17" s="13">
        <f t="shared" si="2"/>
        <v>423</v>
      </c>
      <c r="G17" s="13">
        <f t="shared" si="3"/>
        <v>431</v>
      </c>
      <c r="H17" s="14">
        <f t="shared" si="4"/>
        <v>854</v>
      </c>
      <c r="I17" s="13">
        <f t="shared" si="5"/>
        <v>246</v>
      </c>
      <c r="J17" s="13">
        <f t="shared" si="6"/>
        <v>16</v>
      </c>
      <c r="K17" s="194"/>
      <c r="L17" s="198">
        <v>302</v>
      </c>
      <c r="M17" s="199">
        <v>121</v>
      </c>
      <c r="N17" s="17">
        <f t="shared" si="0"/>
        <v>423</v>
      </c>
      <c r="O17" s="201">
        <v>6</v>
      </c>
      <c r="P17" s="195"/>
      <c r="Q17" s="198">
        <v>306</v>
      </c>
      <c r="R17" s="199">
        <v>125</v>
      </c>
      <c r="S17" s="17">
        <f t="shared" si="1"/>
        <v>431</v>
      </c>
      <c r="T17" s="201">
        <v>10</v>
      </c>
    </row>
    <row r="18" spans="1:20" ht="19.5" customHeight="1">
      <c r="A18" s="286">
        <v>6</v>
      </c>
      <c r="B18" s="270"/>
      <c r="C18" s="286" t="s">
        <v>118</v>
      </c>
      <c r="D18" s="210" t="s">
        <v>119</v>
      </c>
      <c r="E18" s="292" t="s">
        <v>35</v>
      </c>
      <c r="F18" s="13">
        <f t="shared" si="2"/>
        <v>407</v>
      </c>
      <c r="G18" s="13">
        <f t="shared" si="3"/>
        <v>415</v>
      </c>
      <c r="H18" s="14">
        <f t="shared" si="4"/>
        <v>822</v>
      </c>
      <c r="I18" s="13">
        <f t="shared" si="5"/>
        <v>268</v>
      </c>
      <c r="J18" s="13">
        <f t="shared" si="6"/>
        <v>9</v>
      </c>
      <c r="K18" s="194"/>
      <c r="L18" s="198">
        <v>282</v>
      </c>
      <c r="M18" s="199">
        <v>125</v>
      </c>
      <c r="N18" s="17">
        <f t="shared" si="0"/>
        <v>407</v>
      </c>
      <c r="O18" s="201">
        <v>4</v>
      </c>
      <c r="P18" s="195"/>
      <c r="Q18" s="198">
        <v>272</v>
      </c>
      <c r="R18" s="199">
        <v>143</v>
      </c>
      <c r="S18" s="17">
        <f t="shared" si="1"/>
        <v>415</v>
      </c>
      <c r="T18" s="201">
        <v>5</v>
      </c>
    </row>
    <row r="19" spans="1:20" ht="19.5" customHeight="1" thickBot="1">
      <c r="A19" s="288">
        <v>7</v>
      </c>
      <c r="B19" s="279"/>
      <c r="C19" s="291" t="s">
        <v>271</v>
      </c>
      <c r="D19" s="278" t="s">
        <v>272</v>
      </c>
      <c r="E19" s="294" t="s">
        <v>74</v>
      </c>
      <c r="F19" s="30">
        <f t="shared" si="2"/>
        <v>381</v>
      </c>
      <c r="G19" s="30">
        <f t="shared" si="3"/>
        <v>430</v>
      </c>
      <c r="H19" s="31">
        <f t="shared" si="4"/>
        <v>811</v>
      </c>
      <c r="I19" s="30">
        <f t="shared" si="5"/>
        <v>232</v>
      </c>
      <c r="J19" s="30">
        <f t="shared" si="6"/>
        <v>17</v>
      </c>
      <c r="K19" s="194"/>
      <c r="L19" s="198">
        <v>288</v>
      </c>
      <c r="M19" s="199">
        <v>93</v>
      </c>
      <c r="N19" s="17">
        <f t="shared" si="0"/>
        <v>381</v>
      </c>
      <c r="O19" s="201">
        <v>12</v>
      </c>
      <c r="P19" s="195"/>
      <c r="Q19" s="198">
        <v>291</v>
      </c>
      <c r="R19" s="199">
        <v>139</v>
      </c>
      <c r="S19" s="17">
        <f t="shared" si="1"/>
        <v>430</v>
      </c>
      <c r="T19" s="201">
        <v>5</v>
      </c>
    </row>
    <row r="20" spans="1:20" ht="19.5" customHeight="1">
      <c r="A20" s="205">
        <v>8</v>
      </c>
      <c r="B20" s="269"/>
      <c r="C20" s="205" t="s">
        <v>240</v>
      </c>
      <c r="D20" s="210" t="s">
        <v>287</v>
      </c>
      <c r="E20" s="209" t="s">
        <v>43</v>
      </c>
      <c r="F20" s="20">
        <f t="shared" si="2"/>
        <v>405</v>
      </c>
      <c r="G20" s="20">
        <f t="shared" si="3"/>
        <v>400</v>
      </c>
      <c r="H20" s="21">
        <f t="shared" si="4"/>
        <v>805</v>
      </c>
      <c r="I20" s="20">
        <f t="shared" si="5"/>
        <v>217</v>
      </c>
      <c r="J20" s="20">
        <f t="shared" si="6"/>
        <v>19</v>
      </c>
      <c r="K20" s="194"/>
      <c r="L20" s="198">
        <v>292</v>
      </c>
      <c r="M20" s="199">
        <v>113</v>
      </c>
      <c r="N20" s="17">
        <f t="shared" si="0"/>
        <v>405</v>
      </c>
      <c r="O20" s="201">
        <v>8</v>
      </c>
      <c r="P20" s="195"/>
      <c r="Q20" s="198">
        <v>296</v>
      </c>
      <c r="R20" s="199">
        <v>104</v>
      </c>
      <c r="S20" s="17">
        <f t="shared" si="1"/>
        <v>400</v>
      </c>
      <c r="T20" s="201">
        <v>11</v>
      </c>
    </row>
    <row r="21" spans="1:20" ht="19.5" customHeight="1">
      <c r="A21" s="204">
        <v>9</v>
      </c>
      <c r="B21" s="222"/>
      <c r="C21" s="276" t="s">
        <v>325</v>
      </c>
      <c r="D21" s="274" t="s">
        <v>326</v>
      </c>
      <c r="E21" s="211" t="s">
        <v>73</v>
      </c>
      <c r="F21" s="13">
        <f t="shared" si="2"/>
        <v>401</v>
      </c>
      <c r="G21" s="13">
        <f t="shared" si="3"/>
        <v>398</v>
      </c>
      <c r="H21" s="14">
        <f t="shared" si="4"/>
        <v>799</v>
      </c>
      <c r="I21" s="13">
        <f t="shared" si="5"/>
        <v>238</v>
      </c>
      <c r="J21" s="13">
        <f t="shared" si="6"/>
        <v>22</v>
      </c>
      <c r="K21" s="194"/>
      <c r="L21" s="198">
        <v>287</v>
      </c>
      <c r="M21" s="199">
        <v>114</v>
      </c>
      <c r="N21" s="17">
        <f t="shared" si="0"/>
        <v>401</v>
      </c>
      <c r="O21" s="201">
        <v>17</v>
      </c>
      <c r="P21" s="195"/>
      <c r="Q21" s="198">
        <v>274</v>
      </c>
      <c r="R21" s="199">
        <v>124</v>
      </c>
      <c r="S21" s="17">
        <f t="shared" si="1"/>
        <v>398</v>
      </c>
      <c r="T21" s="201">
        <v>5</v>
      </c>
    </row>
    <row r="22" spans="1:20" ht="19.5" customHeight="1">
      <c r="A22" s="205">
        <v>10</v>
      </c>
      <c r="B22" s="271"/>
      <c r="C22" s="208" t="s">
        <v>301</v>
      </c>
      <c r="D22" s="207" t="s">
        <v>302</v>
      </c>
      <c r="E22" s="209" t="s">
        <v>37</v>
      </c>
      <c r="F22" s="13">
        <f t="shared" si="2"/>
        <v>401</v>
      </c>
      <c r="G22" s="13">
        <f t="shared" si="3"/>
        <v>384</v>
      </c>
      <c r="H22" s="14">
        <f t="shared" si="4"/>
        <v>785</v>
      </c>
      <c r="I22" s="13">
        <f t="shared" si="5"/>
        <v>226</v>
      </c>
      <c r="J22" s="13">
        <f t="shared" si="6"/>
        <v>22</v>
      </c>
      <c r="K22" s="194"/>
      <c r="L22" s="198">
        <v>302</v>
      </c>
      <c r="M22" s="199">
        <v>99</v>
      </c>
      <c r="N22" s="17">
        <f t="shared" si="0"/>
        <v>401</v>
      </c>
      <c r="O22" s="201">
        <v>11</v>
      </c>
      <c r="P22" s="195"/>
      <c r="Q22" s="198">
        <v>257</v>
      </c>
      <c r="R22" s="199">
        <v>127</v>
      </c>
      <c r="S22" s="17">
        <f t="shared" si="1"/>
        <v>384</v>
      </c>
      <c r="T22" s="201">
        <v>11</v>
      </c>
    </row>
    <row r="23" spans="1:20" ht="19.5" customHeight="1">
      <c r="A23" s="204">
        <v>11</v>
      </c>
      <c r="B23" s="268"/>
      <c r="C23" s="205" t="s">
        <v>270</v>
      </c>
      <c r="D23" s="277" t="s">
        <v>273</v>
      </c>
      <c r="E23" s="209" t="s">
        <v>75</v>
      </c>
      <c r="F23" s="13">
        <f t="shared" si="2"/>
        <v>405</v>
      </c>
      <c r="G23" s="13">
        <f t="shared" si="3"/>
        <v>372</v>
      </c>
      <c r="H23" s="14">
        <f t="shared" si="4"/>
        <v>777</v>
      </c>
      <c r="I23" s="13">
        <f t="shared" si="5"/>
        <v>222</v>
      </c>
      <c r="J23" s="13">
        <f t="shared" si="6"/>
        <v>18</v>
      </c>
      <c r="K23" s="194"/>
      <c r="L23" s="198">
        <v>272</v>
      </c>
      <c r="M23" s="199">
        <v>133</v>
      </c>
      <c r="N23" s="17">
        <f t="shared" si="0"/>
        <v>405</v>
      </c>
      <c r="O23" s="201">
        <v>6</v>
      </c>
      <c r="P23" s="195"/>
      <c r="Q23" s="198">
        <v>283</v>
      </c>
      <c r="R23" s="199">
        <v>89</v>
      </c>
      <c r="S23" s="17">
        <f t="shared" si="1"/>
        <v>372</v>
      </c>
      <c r="T23" s="201">
        <v>12</v>
      </c>
    </row>
    <row r="24" spans="1:20" ht="19.5" customHeight="1">
      <c r="A24" s="205">
        <v>12</v>
      </c>
      <c r="B24" s="269"/>
      <c r="C24" s="208" t="s">
        <v>267</v>
      </c>
      <c r="D24" s="214" t="s">
        <v>274</v>
      </c>
      <c r="E24" s="209" t="s">
        <v>111</v>
      </c>
      <c r="F24" s="13">
        <f t="shared" si="2"/>
        <v>387</v>
      </c>
      <c r="G24" s="13">
        <f t="shared" si="3"/>
        <v>365</v>
      </c>
      <c r="H24" s="14">
        <f t="shared" si="4"/>
        <v>752</v>
      </c>
      <c r="I24" s="13">
        <f t="shared" si="5"/>
        <v>194</v>
      </c>
      <c r="J24" s="13">
        <f t="shared" si="6"/>
        <v>30</v>
      </c>
      <c r="K24" s="194"/>
      <c r="L24" s="198">
        <v>272</v>
      </c>
      <c r="M24" s="199">
        <v>115</v>
      </c>
      <c r="N24" s="17">
        <f t="shared" si="0"/>
        <v>387</v>
      </c>
      <c r="O24" s="201">
        <v>15</v>
      </c>
      <c r="P24" s="195"/>
      <c r="Q24" s="198">
        <v>286</v>
      </c>
      <c r="R24" s="199">
        <v>79</v>
      </c>
      <c r="S24" s="17">
        <f t="shared" si="1"/>
        <v>365</v>
      </c>
      <c r="T24" s="201">
        <v>15</v>
      </c>
    </row>
    <row r="25" spans="1:20" ht="19.5" customHeight="1">
      <c r="A25" s="204">
        <v>13</v>
      </c>
      <c r="B25" s="272"/>
      <c r="C25" s="205" t="s">
        <v>241</v>
      </c>
      <c r="D25" s="210" t="s">
        <v>242</v>
      </c>
      <c r="E25" s="211" t="s">
        <v>78</v>
      </c>
      <c r="F25" s="13">
        <f t="shared" si="2"/>
        <v>380</v>
      </c>
      <c r="G25" s="13">
        <f t="shared" si="3"/>
        <v>0</v>
      </c>
      <c r="H25" s="14">
        <f t="shared" si="4"/>
        <v>380</v>
      </c>
      <c r="I25" s="13">
        <f t="shared" si="5"/>
        <v>89</v>
      </c>
      <c r="J25" s="13">
        <f t="shared" si="6"/>
        <v>17</v>
      </c>
      <c r="K25" s="194"/>
      <c r="L25" s="198">
        <v>291</v>
      </c>
      <c r="M25" s="199">
        <v>89</v>
      </c>
      <c r="N25" s="17">
        <f t="shared" si="0"/>
        <v>380</v>
      </c>
      <c r="O25" s="201">
        <v>17</v>
      </c>
      <c r="P25" s="195"/>
      <c r="Q25" s="198"/>
      <c r="R25" s="199"/>
      <c r="S25" s="17">
        <f t="shared" si="1"/>
        <v>0</v>
      </c>
      <c r="T25" s="201"/>
    </row>
    <row r="26" spans="1:20" ht="19.5" customHeight="1">
      <c r="A26" s="205">
        <v>14</v>
      </c>
      <c r="B26" s="273"/>
      <c r="C26" s="204" t="s">
        <v>122</v>
      </c>
      <c r="D26" s="267" t="s">
        <v>245</v>
      </c>
      <c r="E26" s="211" t="s">
        <v>34</v>
      </c>
      <c r="F26" s="13">
        <f t="shared" si="2"/>
        <v>371</v>
      </c>
      <c r="G26" s="13">
        <f t="shared" si="3"/>
        <v>0</v>
      </c>
      <c r="H26" s="14">
        <f t="shared" si="4"/>
        <v>371</v>
      </c>
      <c r="I26" s="13">
        <f t="shared" si="5"/>
        <v>102</v>
      </c>
      <c r="J26" s="13">
        <f t="shared" si="6"/>
        <v>9</v>
      </c>
      <c r="K26" s="194"/>
      <c r="L26" s="198">
        <v>269</v>
      </c>
      <c r="M26" s="199">
        <v>102</v>
      </c>
      <c r="N26" s="17">
        <f t="shared" si="0"/>
        <v>371</v>
      </c>
      <c r="O26" s="201">
        <v>9</v>
      </c>
      <c r="P26" s="195"/>
      <c r="Q26" s="198"/>
      <c r="R26" s="199"/>
      <c r="S26" s="17">
        <f t="shared" si="1"/>
        <v>0</v>
      </c>
      <c r="T26" s="201"/>
    </row>
    <row r="27" spans="1:20" ht="19.5" customHeight="1">
      <c r="A27" s="204">
        <v>15</v>
      </c>
      <c r="B27" s="222"/>
      <c r="C27" s="208" t="s">
        <v>102</v>
      </c>
      <c r="D27" s="214" t="s">
        <v>103</v>
      </c>
      <c r="E27" s="209" t="s">
        <v>79</v>
      </c>
      <c r="F27" s="13">
        <f t="shared" si="2"/>
        <v>368</v>
      </c>
      <c r="G27" s="13">
        <f t="shared" si="3"/>
        <v>0</v>
      </c>
      <c r="H27" s="14">
        <f t="shared" si="4"/>
        <v>368</v>
      </c>
      <c r="I27" s="13">
        <f t="shared" si="5"/>
        <v>121</v>
      </c>
      <c r="J27" s="13">
        <f t="shared" si="6"/>
        <v>11</v>
      </c>
      <c r="K27" s="194"/>
      <c r="L27" s="198">
        <v>247</v>
      </c>
      <c r="M27" s="199">
        <v>121</v>
      </c>
      <c r="N27" s="17">
        <f t="shared" si="0"/>
        <v>368</v>
      </c>
      <c r="O27" s="201">
        <v>11</v>
      </c>
      <c r="P27" s="195"/>
      <c r="Q27" s="198"/>
      <c r="R27" s="199"/>
      <c r="S27" s="17">
        <f t="shared" si="1"/>
        <v>0</v>
      </c>
      <c r="T27" s="201"/>
    </row>
    <row r="28" spans="1:20" ht="19.5" customHeight="1">
      <c r="A28" s="205"/>
      <c r="B28" s="269"/>
      <c r="C28" s="208" t="s">
        <v>257</v>
      </c>
      <c r="D28" s="207" t="s">
        <v>289</v>
      </c>
      <c r="E28" s="209" t="s">
        <v>17</v>
      </c>
      <c r="F28" s="196" t="s">
        <v>327</v>
      </c>
      <c r="G28" s="196">
        <v>0</v>
      </c>
      <c r="H28" s="197">
        <v>0</v>
      </c>
      <c r="I28" s="196">
        <v>0</v>
      </c>
      <c r="J28" s="196">
        <v>0</v>
      </c>
      <c r="K28" s="194"/>
      <c r="L28" s="198"/>
      <c r="M28" s="199"/>
      <c r="N28" s="17">
        <f t="shared" si="0"/>
        <v>0</v>
      </c>
      <c r="O28" s="201"/>
      <c r="P28" s="195"/>
      <c r="Q28" s="198"/>
      <c r="R28" s="199"/>
      <c r="S28" s="17">
        <f t="shared" si="1"/>
        <v>0</v>
      </c>
      <c r="T28" s="201"/>
    </row>
    <row r="29" spans="1:20" ht="13.5" customHeight="1">
      <c r="A29" s="11"/>
      <c r="B29" s="76"/>
      <c r="C29" s="5"/>
      <c r="D29" s="27"/>
      <c r="E29" s="9"/>
      <c r="F29" s="36"/>
      <c r="G29" s="36"/>
      <c r="H29" s="28"/>
      <c r="I29" s="36"/>
      <c r="J29" s="36"/>
      <c r="L29" s="11"/>
      <c r="M29" s="11"/>
      <c r="N29" s="29"/>
      <c r="O29" s="11"/>
      <c r="P29" s="19"/>
      <c r="Q29" s="11"/>
      <c r="R29" s="11"/>
      <c r="S29" s="29"/>
      <c r="T29" s="11"/>
    </row>
    <row r="30" spans="1:20" ht="13.5" customHeight="1">
      <c r="A30" s="10" t="s">
        <v>235</v>
      </c>
      <c r="B30" s="75"/>
      <c r="F30" s="36"/>
      <c r="G30" s="36"/>
      <c r="H30" s="28"/>
      <c r="I30" s="36"/>
      <c r="J30" s="36"/>
      <c r="L30" s="11"/>
      <c r="M30" s="11"/>
      <c r="N30" s="29"/>
      <c r="O30" s="11"/>
      <c r="P30" s="19"/>
      <c r="Q30" s="11"/>
      <c r="R30" s="11"/>
      <c r="S30" s="29"/>
      <c r="T30" s="11"/>
    </row>
    <row r="31" spans="4:5" ht="13.5" customHeight="1">
      <c r="D31" s="6"/>
      <c r="E31" s="7"/>
    </row>
    <row r="32" spans="1:5" ht="13.5" customHeight="1">
      <c r="A32" s="99" t="s">
        <v>234</v>
      </c>
      <c r="D32" s="6"/>
      <c r="E32" s="7"/>
    </row>
    <row r="33" ht="12.75">
      <c r="A33" s="100" t="s">
        <v>229</v>
      </c>
    </row>
  </sheetData>
  <sheetProtection/>
  <mergeCells count="6">
    <mergeCell ref="A1:J1"/>
    <mergeCell ref="A2:J2"/>
    <mergeCell ref="L11:O11"/>
    <mergeCell ref="Q11:T11"/>
    <mergeCell ref="A3:J3"/>
    <mergeCell ref="A9:J9"/>
  </mergeCells>
  <printOptions horizontalCentered="1"/>
  <pageMargins left="0.7874015748031497" right="0.5905511811023623" top="0.54" bottom="0.5905511811023623" header="0.35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SKV  Röttenbach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Watzer</dc:creator>
  <cp:keywords/>
  <dc:description/>
  <cp:lastModifiedBy>Roland</cp:lastModifiedBy>
  <cp:lastPrinted>2014-02-02T18:41:07Z</cp:lastPrinted>
  <dcterms:created xsi:type="dcterms:W3CDTF">1997-12-23T23:20:21Z</dcterms:created>
  <dcterms:modified xsi:type="dcterms:W3CDTF">2015-12-16T15:10:06Z</dcterms:modified>
  <cp:category/>
  <cp:version/>
  <cp:contentType/>
  <cp:contentStatus/>
</cp:coreProperties>
</file>